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0"/>
  </bookViews>
  <sheets>
    <sheet name="с-ф  доходи" sheetId="1" r:id="rId1"/>
    <sheet name=" видатки с-ф" sheetId="2" r:id="rId2"/>
  </sheets>
  <definedNames>
    <definedName name="DATABASE" localSheetId="1">' видатки с-ф'!$A$10:$A$27</definedName>
    <definedName name="DATABASE" localSheetId="0">'с-ф  доходи'!$A$9:$A$21</definedName>
    <definedName name="_xlnm.Print_Titles" localSheetId="1">' видатки с-ф'!$5:$8</definedName>
    <definedName name="_xlnm.Print_Titles" localSheetId="0">'с-ф  доходи'!$5:$8</definedName>
    <definedName name="_xlnm.Print_Area" localSheetId="1">' видатки с-ф'!$A$1:$E$104</definedName>
    <definedName name="_xlnm.Print_Area" localSheetId="0">'с-ф  доходи'!$A$1:$E$33</definedName>
  </definedNames>
  <calcPr fullCalcOnLoad="1"/>
</workbook>
</file>

<file path=xl/comments2.xml><?xml version="1.0" encoding="utf-8"?>
<comments xmlns="http://schemas.openxmlformats.org/spreadsheetml/2006/main">
  <authors>
    <author>VGorun</author>
  </authors>
  <commentList>
    <comment ref="B36" authorId="0">
      <text>
        <r>
          <rPr>
            <b/>
            <sz val="10"/>
            <rFont val="Tahoma"/>
            <family val="2"/>
          </rPr>
          <t>22 021,5</t>
        </r>
      </text>
    </comment>
    <comment ref="C36" authorId="0">
      <text>
        <r>
          <rPr>
            <b/>
            <i/>
            <sz val="11"/>
            <rFont val="Tahoma"/>
            <family val="2"/>
          </rPr>
          <t>5 522,2</t>
        </r>
      </text>
    </comment>
  </commentList>
</comments>
</file>

<file path=xl/sharedStrings.xml><?xml version="1.0" encoding="utf-8"?>
<sst xmlns="http://schemas.openxmlformats.org/spreadsheetml/2006/main" count="135" uniqueCount="128">
  <si>
    <t>обласного бюджету Рівненської області</t>
  </si>
  <si>
    <t>( тис.грн. )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</si>
  <si>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</si>
  <si>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</si>
  <si>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</si>
  <si>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</si>
  <si>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</si>
  <si>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>ВСЬОГО ВИДАТКІВ</t>
  </si>
  <si>
    <t>Доходи</t>
  </si>
  <si>
    <t>РАЗОМ ВЛАСНІ ДОХОДИ</t>
  </si>
  <si>
    <t>ВСЬОГО ДОХОДІВ</t>
  </si>
  <si>
    <t>Відх. виконання до плану на рік</t>
  </si>
  <si>
    <t>Субвенції з державного бюджету місцевим бюджетам - разом</t>
  </si>
  <si>
    <t>Відсоток виконання до плану на рік</t>
  </si>
  <si>
    <t>гр.3-гр.2</t>
  </si>
  <si>
    <t>Державне управління</t>
  </si>
  <si>
    <t>Культура i мистецтво</t>
  </si>
  <si>
    <t>РАЗОМ ВИДАТКІВ</t>
  </si>
  <si>
    <t>відсоток виконання до призначень на рік</t>
  </si>
  <si>
    <t>Відх. виконання до призначень на рік</t>
  </si>
  <si>
    <t>(тис.грн.)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</si>
  <si>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</si>
  <si>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</si>
  <si>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Охорона навколишнього природного середовища та ядерна безпека</t>
  </si>
  <si>
    <t>в т.ч. за рахунок субвенції з державного бюджету місцевим бюджетам на будівництво, реконструкцію, ремонт автомобільних доріг комунальної власності</t>
  </si>
  <si>
    <t>Будівництво, в т.ч:</t>
  </si>
  <si>
    <t>Субвенція з державного бюджету на придбання шкільних автобусів для перевезення дітей, що проживають у сільській місцевості</t>
  </si>
  <si>
    <t xml:space="preserve">Аналіз виконання доходів спеціального фонду </t>
  </si>
  <si>
    <t>Житлово-комунальне господарство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</si>
  <si>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</si>
  <si>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Інші субвенції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</si>
  <si>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</si>
  <si>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Видатки, не вiднесенi до основних груп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</si>
  <si>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</t>
  </si>
  <si>
    <t>Надходження коштів від відшкодування втрат сільськогосподарського і лісогосподарського виробництва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</si>
  <si>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</si>
  <si>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Запобігання та лiквiдацiя надзвичайних ситуацій та наслiдкiв стихійного лиха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</si>
  <si>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</si>
  <si>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місцевого бюджету ДБ на виконання програм соціально-економічного та культурного розвитку регіонів</t>
  </si>
  <si>
    <t>житлове будівництво та придбання житла для окремих категорій населення</t>
  </si>
  <si>
    <t>капітальні вкладення</t>
  </si>
  <si>
    <t>Субвенція на реформування регіональних систем охорони здоров'я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</si>
  <si>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Аналіз виконання видатків спеціального фонду  </t>
  </si>
  <si>
    <t>Транспорт, дорожнє господарство, зв'язок, телекомунікації та інформатика</t>
  </si>
  <si>
    <t>Сільське і лісове господарство, рибне господарство та мисливство</t>
  </si>
  <si>
    <t>Субвенція з державного бюджету місцевим бюджетам на реформування регіональних систем охорони здоров'я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</si>
  <si>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Обласна програма енергоефективності на 2011-2015 роки</t>
  </si>
  <si>
    <t xml:space="preserve">Інші послуги, пов'язані з економічною діяльністю </t>
  </si>
  <si>
    <t>Цільові фонди (фонд охорони навколишнього природного середовища)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</si>
  <si>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</si>
  <si>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на капітальний ремонт приміщення (заміна вікон та дверей) Мащанської загальноосвітньої школи І-ІІ ступенів по вул.Центральна, 61а в с.Маща Костопільського району </t>
  </si>
  <si>
    <t>на капітальний ремонт приміщення Дюксинської загальноосвітньої школи І-ІІІ ступенів по вул. Шкільна, 44 в селі Дюксин Костопільського району</t>
  </si>
  <si>
    <t>на капітальний ремонт Костопільської загально-освітньої школи І-ІІІ ступенів № 2 (заміна вікон) в м. Костопіль по  вул. Чубинського, 2</t>
  </si>
  <si>
    <t>на капітальний ремонт  вул. Бурова в м. Костопіль</t>
  </si>
  <si>
    <t>на капітальний ремонт огорожі Костопільської загальноосвітньої школи І-ІІІ ступенів № 5 в м. Костопіль по вул. Сидорова, 1а</t>
  </si>
  <si>
    <t>на капітальний внутрішній ремонт дитячого садка с. Підлозці вул. Молодіжна, 5 Млинівського району</t>
  </si>
  <si>
    <t>на капітальний ремонт дороги по вул. Дорошенка в смт Млинів</t>
  </si>
  <si>
    <t>на капітальний ремонт автомобільної дороги Т 18-17 Бережниця-Степань- Деражне-Клевань - /М-06/  км 18+200 - км 25+500 (Володимирецький район)</t>
  </si>
  <si>
    <t>на капітальний ремонт приміщення їдальні Могилянівської ЗОШ І-ІІІ ст. по вул. Шкільна, 1 в с. Могиляни Острозького району Рівненської обл.</t>
  </si>
  <si>
    <t>на капітальний ремонт тепломережі Радивилівської районної лікарні по   вул. Садова, 4 м. Радивилів, Рівненської області</t>
  </si>
  <si>
    <t>на капітальний ремонт покрівлі Кузнецовської загальноосвітньої школи  І-ІІІ ступенів № 5 у мкр-ні Вараш, 36 м. Кузнецовськ</t>
  </si>
  <si>
    <t>Затверджено на 2016 рік з урахуванням змін</t>
  </si>
  <si>
    <t>Екологічний податок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</si>
  <si>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</si>
  <si>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</si>
  <si>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 капітальний ремонт Острозької ЗОШ І-ІІІ ступенів №5 в м.Острог, пл.Декабристів,6-А Рівненської області (заміна існуючих віконних та дверних блоків)</t>
  </si>
  <si>
    <t>на капітальний ремонт Шубківської ЗОШ-І-ІІІ ступенів (заміна вікон, зовнішніх дверей, утеплення фасадів) по вул.Рівненській,18, в с.Шубків Рівненського р-ну Рівненської області (в т.ч. ПКД і експертиза)</t>
  </si>
  <si>
    <t>на капітальний ремонт будівлі дитячого садочка по вул.Київська, 536 в смт. Степань Сарненського р-ну (ремонт даху, заміна вікон та зовнішніх дверей)</t>
  </si>
  <si>
    <t>Інші субвенції :</t>
  </si>
  <si>
    <t>реконструкцію вуличного освітлення з застосуванням енергозберігаючих технологій в с.Рожваж Острозького р-ну Рівненської обл.</t>
  </si>
  <si>
    <t>реконструкцію вуличного освітлення з застосуванням енергозберігаючих технологій в с.Бухарів Острозького р-ну Рівненської обл.</t>
  </si>
  <si>
    <t>реконструкцію вуличного освітлення з застосуванням енергозберігаючих технологій в с.Завизів Острозького р-ну Рівненської обл.</t>
  </si>
  <si>
    <t>реконструкцію вуличного освітлення з застосуванням енергозберігаючих технологій в с.Забороль Рівненського р-ну Рівненської обл.</t>
  </si>
  <si>
    <t>на капітальний ремонт будівлі Млинівської ЗОШ І-ІІІ ступенів №1 по вул.Народній, 14 в смт.Млинів (ремонт даху, заміна вікон та зовнішніх дверей)</t>
  </si>
  <si>
    <t>на капітальний ремонт адміністративного приміщення районного центру дозвілля по вул.Кірова, 15 в смт.Млинів (ремонт даху та головного входу будівлі)</t>
  </si>
  <si>
    <t>на капітальний ремонт конструкцій даху та фасадів будівлі Гощанського районного об'єднання культури і дозвілля на вул.Шевченка, 2 в смт. Гоща Рівненської обл.</t>
  </si>
  <si>
    <t>на капітальний ремонт комунального закладу "Дубровицька дитяча музична школа"</t>
  </si>
  <si>
    <t>підсилення конструкцій будівлі спортзалу Берестовецької ЗОШ І-ІІІ ст. Костопільського р-ну</t>
  </si>
  <si>
    <t>капітльний ремонт приміщення Костопільського НВК "загальноосвітня школа І ступеня-гуманітарна гімназія імені Т.Г.Шевченка" (заміна вікон та ремонт покрівлі)</t>
  </si>
  <si>
    <t>на реконструкцію вуличного освітлення з застосуванням енергозберігаючих технологій в с.Боянівка Рівненського р-ну Рівненської області</t>
  </si>
  <si>
    <t xml:space="preserve">на реконструкцію дитячого садка в с.Злазне по вул.Жовтневій, 18 Костопільського р-ну </t>
  </si>
  <si>
    <t>Податок з власників транспортних засобів та інших самохідних машин і механізмів  </t>
  </si>
  <si>
    <t>Субвенція за рахунок залишку коштів освітньої субвенції з державного бюджету місцевим бюджетам, що утворилась на початок бюджетного періоду</t>
  </si>
  <si>
    <t>на капітальний ремонт даху НВК "Межирицька ЗОШ-І-ІІІ ст. - ДНЗ (дитячий садок) на вул.Вигін, 16а, в с.Межиріч Острозького р-ну Рівненської області</t>
  </si>
  <si>
    <t>на реконструкцію клубу під дитячий дошкільний заклад в с.Козлин Рівненського р-ну Рівненської області (у т. ч. проектно-кошторисна документація)</t>
  </si>
  <si>
    <t>на будівництво спортивного залу ДЮСШ Здолбунівської райради Рівненської області, м.Здолбунів, вул.Паркова (у т.ч. поректно-кошторисна документація)</t>
  </si>
  <si>
    <t>Збір за забруднення навколишнього природного середовища  </t>
  </si>
  <si>
    <t>програма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</t>
  </si>
  <si>
    <t>обласна програма "Місцевий розвиток орієнтований на громаду" на 2014-2019 роки</t>
  </si>
  <si>
    <t>на технічне переоснащення існуючої котельні з заміною теплотраси для опалення ДНЗ ясла-садочок "Ромашка" по вул.Шевченка, 19а в с.Моквин Березнівського р-ну Рівпенської області</t>
  </si>
  <si>
    <t>на будівництво зовнішніх електричних мереж житлового масиву півл\денно-східної частини м.Березне (356 ділянок)</t>
  </si>
  <si>
    <t>на технічне переоснащення існуючої котельні з встановленням твердопаливного котла та заміною теплотраси для опалення Малівської ЗОШ І-ІІІ ст. по вул.Набережна, 4А в с.Малеве, Демидівського р-ну, Рівненської області</t>
  </si>
  <si>
    <t>на капітальний ремонт фасадів пологового відділення Здолбунівської центральної районної лікарні по вул.С.Бандери, 1 в м.Здолбунів Рівненської області</t>
  </si>
  <si>
    <t>на капітальний ремонт (заміна вікон та дверей) приміщення Головинської ЗОШ І-ІІІ ст. по вул.В.Прищепи, 22 в с.Головин Костопільського р-ну, Рівненської області</t>
  </si>
  <si>
    <t>на капітальний ремонт Костопільської ЗОШ І-ІІ ст. №8 (заміна вікон) по вул.Зелена, 3 в м.Костопіль, Рівненської області</t>
  </si>
  <si>
    <t>на капітальний ремонт Звіздівської ЗОШ І-ІІІ ст. (заміна даху) по вул.Героїв УПА, 32 в с.Звіздівка, Костопільського р-ну, Рівненської області</t>
  </si>
  <si>
    <t>на реконструкцію приміщення дитячого садка "Струмочок" по вул.Н.Хасевича, 14а в с.Дюксин, Костопільського р-ну, Рівненської області</t>
  </si>
  <si>
    <t>на капітальний ремонт Костопільської ЗОШ І-ІІІ ст. №5 (заміна вікон та дверей) по вул.Сидорова, 1а в м.Костопіль, Рівненської області</t>
  </si>
  <si>
    <t>на капітальний ремонт приміщення Костопільської ЗОШ І-ІІІ ст. №4 по вул.Лятуринської, 15 в м.Костопіль, Рівненської області</t>
  </si>
  <si>
    <t>на капітальний ремонт приміщення Бичальської ЗОШ І-ІІ ст. по вул.Кондратюка, 41 в с.Бичаль, Костопільського р-ну, Рівненської області</t>
  </si>
  <si>
    <t>на капітальний ремонт будівлі Новоселівської ЗОШ І-ІІІ ст. Млинівської райради по вул.Радянській, 1 в с.Новоселівка Млинівського р-ну (заміна вікон та зовнішніх дверей)</t>
  </si>
  <si>
    <t xml:space="preserve">на капремонт будівлі школи по вул.Центральній, 50 в с.Посників Млинівського р-ну (заміна вікон та зовнішніх дверей) </t>
  </si>
  <si>
    <t>на реконструкцію покрівлі актової зали, спортзалу, крила молодших класів Карпилівської ЗОШ І-ІІІ ст. по вул. Радянська, 50 в с.Карпилівка, Сарненського р-ну, Рівненської області</t>
  </si>
  <si>
    <t>на капітальний ремонт даху управління праці та соціального захисту населення виконкому Острозької міської ради в м.Острог, по вул.Князів Острозьких, 22г</t>
  </si>
  <si>
    <t>Кошти від відчуження майна, що належить Автономній Республіці Крим та майна, що перебуває в комунальній власності  </t>
  </si>
  <si>
    <t>на будівництво котельні (зі встановленням твердопаливних котлів) для забезпечення теплом Крилівської ЗШ по вул.40-річчя Перемоги, 8 в с.Крилів Корецького р-ну</t>
  </si>
  <si>
    <t>(згідно даних річного звіту)</t>
  </si>
  <si>
    <t>за 2016 рік</t>
  </si>
  <si>
    <t>Виконано за 2016 рік</t>
  </si>
  <si>
    <t>на капітальний ремонт вул.Л.Українки в с.Колоденка Рівненського р-ну Рівненської області</t>
  </si>
  <si>
    <t>капітальний ремонт дорожнього покриття Бережниця-Степань-Деражне-Клевань (М-06) Рівненського р-ну</t>
  </si>
  <si>
    <t>капітальний ремонт дорожнього покриття по вул.Шкільній в с.Олександрія Рівненського р-ну</t>
  </si>
  <si>
    <t>капітальний ремонт дорожнього покриття по вул.Шевченка в с.Малий Олексин Рівненського р-ну</t>
  </si>
  <si>
    <t>на капітальний ремонт фасадів будівлі Здолбунівської гімназії по вул.Незалежності, 15а в м.Здолбунів, Рівненської області</t>
  </si>
  <si>
    <t>на реконструкцію дитячого садка в с.Злазне по вул.Жовтневій, 18 Костопільського р-ну (у т.ч. проектно-кошторисна документація)</t>
  </si>
  <si>
    <t>на капітальний ремонт хірургічного корпусу Радивилівської районної лікарні по вул.Садовій,4 в м.Радивилів</t>
  </si>
  <si>
    <t>капітальний ремонт будівлі інфекційного корпусу центральної міської лікарні на вул.Мірющенка, 25-а в м.Рівне (підсилення конструкцій)</t>
  </si>
  <si>
    <t>капітальний ремонт дорожнього покриття по вул.Вербовій в с.Грушвиця Друга Рівненського р-ну</t>
  </si>
  <si>
    <t>капітальний ремонт дорожнього покриття по вул.Троїцькій в с.Милостів Рівненського р-ну</t>
  </si>
  <si>
    <t>капітальний ремонт дорожнього покриття по вул.Джерельній в с.Обарів Рівненського р-ну</t>
  </si>
  <si>
    <t>капітальний ремонт дорожнього покриття по вул.Центральній в с.Забороль Рівненського р-ну</t>
  </si>
  <si>
    <t>капітальний ремонт дороги по вул.Вишевського, м.Острог Рівненської області</t>
  </si>
  <si>
    <t>реконструкція вуличного освітлення із застосуванням енергозберігаючих технологій, с.Білашів, с.Радужне Острозького р-ну</t>
  </si>
  <si>
    <t>капітальний ремонт дорожнього покриття по вул.Перемоги, в с.Гвіздів Корецького р-ну</t>
  </si>
  <si>
    <t xml:space="preserve">Затверджено на 2016 рік з урахуванням змін </t>
  </si>
  <si>
    <t>інша субвенція для міста Вараш</t>
  </si>
  <si>
    <r>
      <t>Кредитування бюджету</t>
    </r>
    <r>
      <rPr>
        <sz val="12"/>
        <rFont val="Times New Roman"/>
        <family val="1"/>
      </rPr>
      <t xml:space="preserve">  (надання та повернення бюджетних позичок, повернення та надання  пільгового кредиту індивідуальним сільським забудовникам ) </t>
    </r>
  </si>
  <si>
    <r>
      <t xml:space="preserve">ВСЬОГО  </t>
    </r>
    <r>
      <rPr>
        <i/>
        <sz val="16"/>
        <rFont val="Times New Roman"/>
        <family val="1"/>
      </rPr>
      <t>( з урахуванням кредитування )</t>
    </r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</si>
</sst>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,##0.0"/>
    <numFmt numFmtId="194" formatCode="#,##0.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ahoma"/>
      <family val="2"/>
    </font>
    <font>
      <b/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2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b/>
      <i/>
      <sz val="10"/>
      <color indexed="60"/>
      <name val="Times New Roman"/>
      <family val="1"/>
    </font>
    <font>
      <b/>
      <i/>
      <sz val="17"/>
      <name val="Times New Roman"/>
      <family val="1"/>
    </font>
    <font>
      <i/>
      <sz val="16"/>
      <name val="Times New Roman"/>
      <family val="1"/>
    </font>
    <font>
      <b/>
      <sz val="12"/>
      <color indexed="61"/>
      <name val="Times New Roman"/>
      <family val="1"/>
    </font>
    <font>
      <sz val="18"/>
      <name val="Times New Roman"/>
      <family val="1"/>
    </font>
    <font>
      <b/>
      <sz val="19"/>
      <name val="Times New Roman"/>
      <family val="1"/>
    </font>
    <font>
      <b/>
      <sz val="13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sz val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5" tint="-0.24997000396251678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" fontId="27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1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1" fontId="31" fillId="0" borderId="14" xfId="0" applyNumberFormat="1" applyFont="1" applyBorder="1" applyAlignment="1">
      <alignment wrapText="1"/>
    </xf>
    <xf numFmtId="193" fontId="3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wrapText="1"/>
    </xf>
    <xf numFmtId="193" fontId="31" fillId="0" borderId="10" xfId="0" applyNumberFormat="1" applyFont="1" applyBorder="1" applyAlignment="1">
      <alignment/>
    </xf>
    <xf numFmtId="188" fontId="34" fillId="0" borderId="0" xfId="0" applyNumberFormat="1" applyFont="1" applyFill="1" applyBorder="1" applyAlignment="1">
      <alignment/>
    </xf>
    <xf numFmtId="1" fontId="35" fillId="0" borderId="10" xfId="0" applyNumberFormat="1" applyFont="1" applyBorder="1" applyAlignment="1">
      <alignment wrapText="1"/>
    </xf>
    <xf numFmtId="193" fontId="35" fillId="0" borderId="14" xfId="0" applyNumberFormat="1" applyFont="1" applyBorder="1" applyAlignment="1">
      <alignment/>
    </xf>
    <xf numFmtId="1" fontId="36" fillId="0" borderId="10" xfId="0" applyNumberFormat="1" applyFont="1" applyBorder="1" applyAlignment="1">
      <alignment wrapText="1"/>
    </xf>
    <xf numFmtId="193" fontId="35" fillId="33" borderId="10" xfId="0" applyNumberFormat="1" applyFont="1" applyFill="1" applyBorder="1" applyAlignment="1">
      <alignment/>
    </xf>
    <xf numFmtId="193" fontId="31" fillId="33" borderId="10" xfId="0" applyNumberFormat="1" applyFont="1" applyFill="1" applyBorder="1" applyAlignment="1">
      <alignment/>
    </xf>
    <xf numFmtId="1" fontId="29" fillId="0" borderId="10" xfId="0" applyNumberFormat="1" applyFont="1" applyBorder="1" applyAlignment="1">
      <alignment wrapText="1"/>
    </xf>
    <xf numFmtId="1" fontId="31" fillId="0" borderId="16" xfId="0" applyNumberFormat="1" applyFont="1" applyBorder="1" applyAlignment="1">
      <alignment wrapText="1"/>
    </xf>
    <xf numFmtId="193" fontId="31" fillId="0" borderId="16" xfId="0" applyNumberFormat="1" applyFont="1" applyBorder="1" applyAlignment="1">
      <alignment/>
    </xf>
    <xf numFmtId="1" fontId="37" fillId="0" borderId="17" xfId="0" applyNumberFormat="1" applyFont="1" applyBorder="1" applyAlignment="1">
      <alignment horizontal="center" wrapText="1"/>
    </xf>
    <xf numFmtId="193" fontId="37" fillId="0" borderId="17" xfId="0" applyNumberFormat="1" applyFont="1" applyBorder="1" applyAlignment="1">
      <alignment/>
    </xf>
    <xf numFmtId="193" fontId="37" fillId="0" borderId="17" xfId="0" applyNumberFormat="1" applyFont="1" applyBorder="1" applyAlignment="1">
      <alignment horizontal="right"/>
    </xf>
    <xf numFmtId="193" fontId="26" fillId="0" borderId="0" xfId="0" applyNumberFormat="1" applyFont="1" applyAlignment="1">
      <alignment/>
    </xf>
    <xf numFmtId="1" fontId="36" fillId="0" borderId="17" xfId="0" applyNumberFormat="1" applyFont="1" applyBorder="1" applyAlignment="1">
      <alignment vertical="top" wrapText="1"/>
    </xf>
    <xf numFmtId="193" fontId="35" fillId="0" borderId="17" xfId="0" applyNumberFormat="1" applyFont="1" applyBorder="1" applyAlignment="1">
      <alignment/>
    </xf>
    <xf numFmtId="1" fontId="36" fillId="0" borderId="10" xfId="0" applyNumberFormat="1" applyFont="1" applyBorder="1" applyAlignment="1">
      <alignment vertical="top" wrapText="1"/>
    </xf>
    <xf numFmtId="193" fontId="38" fillId="0" borderId="14" xfId="0" applyNumberFormat="1" applyFont="1" applyBorder="1" applyAlignment="1">
      <alignment/>
    </xf>
    <xf numFmtId="1" fontId="36" fillId="0" borderId="14" xfId="0" applyNumberFormat="1" applyFont="1" applyBorder="1" applyAlignment="1">
      <alignment horizontal="left" vertical="top" wrapText="1"/>
    </xf>
    <xf numFmtId="193" fontId="38" fillId="0" borderId="10" xfId="0" applyNumberFormat="1" applyFont="1" applyBorder="1" applyAlignment="1">
      <alignment/>
    </xf>
    <xf numFmtId="193" fontId="39" fillId="0" borderId="14" xfId="0" applyNumberFormat="1" applyFont="1" applyBorder="1" applyAlignment="1">
      <alignment/>
    </xf>
    <xf numFmtId="193" fontId="35" fillId="0" borderId="10" xfId="0" applyNumberFormat="1" applyFont="1" applyBorder="1" applyAlignment="1">
      <alignment/>
    </xf>
    <xf numFmtId="193" fontId="29" fillId="0" borderId="0" xfId="0" applyNumberFormat="1" applyFont="1" applyAlignment="1">
      <alignment/>
    </xf>
    <xf numFmtId="193" fontId="69" fillId="0" borderId="0" xfId="0" applyNumberFormat="1" applyFont="1" applyAlignment="1">
      <alignment/>
    </xf>
    <xf numFmtId="193" fontId="41" fillId="0" borderId="17" xfId="0" applyNumberFormat="1" applyFont="1" applyBorder="1" applyAlignment="1">
      <alignment/>
    </xf>
    <xf numFmtId="1" fontId="29" fillId="0" borderId="12" xfId="0" applyNumberFormat="1" applyFont="1" applyBorder="1" applyAlignment="1">
      <alignment horizontal="left" wrapText="1"/>
    </xf>
    <xf numFmtId="193" fontId="35" fillId="0" borderId="12" xfId="0" applyNumberFormat="1" applyFont="1" applyBorder="1" applyAlignment="1">
      <alignment/>
    </xf>
    <xf numFmtId="1" fontId="37" fillId="0" borderId="18" xfId="0" applyNumberFormat="1" applyFont="1" applyBorder="1" applyAlignment="1">
      <alignment horizontal="left" wrapText="1"/>
    </xf>
    <xf numFmtId="193" fontId="37" fillId="0" borderId="18" xfId="0" applyNumberFormat="1" applyFont="1" applyBorder="1" applyAlignment="1">
      <alignment/>
    </xf>
    <xf numFmtId="1" fontId="35" fillId="0" borderId="0" xfId="0" applyNumberFormat="1" applyFont="1" applyAlignment="1">
      <alignment horizontal="center" wrapText="1"/>
    </xf>
    <xf numFmtId="193" fontId="70" fillId="0" borderId="0" xfId="0" applyNumberFormat="1" applyFont="1" applyBorder="1" applyAlignment="1">
      <alignment/>
    </xf>
    <xf numFmtId="193" fontId="70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26" fillId="0" borderId="0" xfId="0" applyFont="1" applyBorder="1" applyAlignment="1">
      <alignment/>
    </xf>
    <xf numFmtId="1" fontId="34" fillId="0" borderId="0" xfId="0" applyNumberFormat="1" applyFont="1" applyBorder="1" applyAlignment="1">
      <alignment horizontal="left" wrapText="1"/>
    </xf>
    <xf numFmtId="193" fontId="36" fillId="0" borderId="0" xfId="0" applyNumberFormat="1" applyFont="1" applyBorder="1" applyAlignment="1">
      <alignment horizontal="right" wrapText="1"/>
    </xf>
    <xf numFmtId="2" fontId="34" fillId="0" borderId="0" xfId="0" applyNumberFormat="1" applyFont="1" applyBorder="1" applyAlignment="1">
      <alignment horizontal="left" wrapText="1"/>
    </xf>
    <xf numFmtId="1" fontId="36" fillId="0" borderId="0" xfId="0" applyNumberFormat="1" applyFont="1" applyBorder="1" applyAlignment="1">
      <alignment horizontal="left" wrapText="1"/>
    </xf>
    <xf numFmtId="1" fontId="34" fillId="0" borderId="0" xfId="0" applyNumberFormat="1" applyFont="1" applyBorder="1" applyAlignment="1">
      <alignment wrapText="1"/>
    </xf>
    <xf numFmtId="193" fontId="43" fillId="0" borderId="0" xfId="0" applyNumberFormat="1" applyFont="1" applyBorder="1" applyAlignment="1">
      <alignment wrapText="1"/>
    </xf>
    <xf numFmtId="193" fontId="43" fillId="0" borderId="0" xfId="0" applyNumberFormat="1" applyFont="1" applyBorder="1" applyAlignment="1">
      <alignment horizontal="right" wrapText="1"/>
    </xf>
    <xf numFmtId="1" fontId="26" fillId="0" borderId="0" xfId="0" applyNumberFormat="1" applyFont="1" applyAlignment="1">
      <alignment/>
    </xf>
    <xf numFmtId="188" fontId="36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193" fontId="37" fillId="0" borderId="0" xfId="0" applyNumberFormat="1" applyFont="1" applyBorder="1" applyAlignment="1">
      <alignment/>
    </xf>
    <xf numFmtId="193" fontId="36" fillId="0" borderId="0" xfId="0" applyNumberFormat="1" applyFont="1" applyAlignment="1">
      <alignment/>
    </xf>
    <xf numFmtId="193" fontId="44" fillId="0" borderId="0" xfId="0" applyNumberFormat="1" applyFont="1" applyAlignment="1">
      <alignment/>
    </xf>
    <xf numFmtId="1" fontId="45" fillId="0" borderId="0" xfId="0" applyNumberFormat="1" applyFont="1" applyAlignment="1">
      <alignment horizontal="center"/>
    </xf>
    <xf numFmtId="193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46" fillId="33" borderId="19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1" fontId="36" fillId="0" borderId="28" xfId="0" applyNumberFormat="1" applyFont="1" applyBorder="1" applyAlignment="1">
      <alignment wrapText="1"/>
    </xf>
    <xf numFmtId="193" fontId="35" fillId="0" borderId="18" xfId="0" applyNumberFormat="1" applyFont="1" applyBorder="1" applyAlignment="1">
      <alignment/>
    </xf>
    <xf numFmtId="193" fontId="35" fillId="0" borderId="29" xfId="0" applyNumberFormat="1" applyFont="1" applyBorder="1" applyAlignment="1">
      <alignment/>
    </xf>
    <xf numFmtId="193" fontId="35" fillId="0" borderId="14" xfId="0" applyNumberFormat="1" applyFont="1" applyBorder="1" applyAlignment="1">
      <alignment/>
    </xf>
    <xf numFmtId="193" fontId="35" fillId="0" borderId="30" xfId="0" applyNumberFormat="1" applyFont="1" applyBorder="1" applyAlignment="1">
      <alignment/>
    </xf>
    <xf numFmtId="193" fontId="35" fillId="0" borderId="31" xfId="0" applyNumberFormat="1" applyFont="1" applyBorder="1" applyAlignment="1">
      <alignment/>
    </xf>
    <xf numFmtId="193" fontId="35" fillId="0" borderId="10" xfId="0" applyNumberFormat="1" applyFont="1" applyBorder="1" applyAlignment="1">
      <alignment/>
    </xf>
    <xf numFmtId="193" fontId="35" fillId="0" borderId="32" xfId="0" applyNumberFormat="1" applyFont="1" applyBorder="1" applyAlignment="1">
      <alignment/>
    </xf>
    <xf numFmtId="193" fontId="71" fillId="0" borderId="10" xfId="0" applyNumberFormat="1" applyFont="1" applyBorder="1" applyAlignment="1">
      <alignment/>
    </xf>
    <xf numFmtId="1" fontId="36" fillId="0" borderId="33" xfId="0" applyNumberFormat="1" applyFont="1" applyBorder="1" applyAlignment="1">
      <alignment wrapText="1"/>
    </xf>
    <xf numFmtId="1" fontId="36" fillId="0" borderId="21" xfId="0" applyNumberFormat="1" applyFont="1" applyBorder="1" applyAlignment="1">
      <alignment wrapText="1"/>
    </xf>
    <xf numFmtId="193" fontId="35" fillId="0" borderId="34" xfId="0" applyNumberFormat="1" applyFont="1" applyBorder="1" applyAlignment="1">
      <alignment/>
    </xf>
    <xf numFmtId="193" fontId="71" fillId="0" borderId="12" xfId="0" applyNumberFormat="1" applyFont="1" applyBorder="1" applyAlignment="1">
      <alignment/>
    </xf>
    <xf numFmtId="193" fontId="35" fillId="0" borderId="22" xfId="0" applyNumberFormat="1" applyFont="1" applyBorder="1" applyAlignment="1">
      <alignment/>
    </xf>
    <xf numFmtId="1" fontId="48" fillId="0" borderId="26" xfId="0" applyNumberFormat="1" applyFont="1" applyBorder="1" applyAlignment="1">
      <alignment horizontal="center" wrapText="1"/>
    </xf>
    <xf numFmtId="193" fontId="37" fillId="0" borderId="35" xfId="0" applyNumberFormat="1" applyFont="1" applyBorder="1" applyAlignment="1">
      <alignment/>
    </xf>
    <xf numFmtId="193" fontId="37" fillId="0" borderId="27" xfId="0" applyNumberFormat="1" applyFont="1" applyBorder="1" applyAlignment="1">
      <alignment/>
    </xf>
    <xf numFmtId="1" fontId="49" fillId="0" borderId="19" xfId="0" applyNumberFormat="1" applyFont="1" applyBorder="1" applyAlignment="1">
      <alignment horizontal="left" wrapText="1"/>
    </xf>
    <xf numFmtId="193" fontId="50" fillId="0" borderId="18" xfId="0" applyNumberFormat="1" applyFont="1" applyBorder="1" applyAlignment="1">
      <alignment/>
    </xf>
    <xf numFmtId="193" fontId="50" fillId="0" borderId="36" xfId="0" applyNumberFormat="1" applyFont="1" applyBorder="1" applyAlignment="1">
      <alignment/>
    </xf>
    <xf numFmtId="193" fontId="50" fillId="0" borderId="37" xfId="0" applyNumberFormat="1" applyFont="1" applyBorder="1" applyAlignment="1">
      <alignment/>
    </xf>
    <xf numFmtId="1" fontId="36" fillId="0" borderId="28" xfId="0" applyNumberFormat="1" applyFont="1" applyBorder="1" applyAlignment="1">
      <alignment horizontal="left" vertical="top" wrapText="1"/>
    </xf>
    <xf numFmtId="1" fontId="36" fillId="0" borderId="33" xfId="0" applyNumberFormat="1" applyFont="1" applyBorder="1" applyAlignment="1">
      <alignment vertical="top" wrapText="1"/>
    </xf>
    <xf numFmtId="1" fontId="36" fillId="0" borderId="28" xfId="0" applyNumberFormat="1" applyFont="1" applyBorder="1" applyAlignment="1">
      <alignment horizontal="left" wrapText="1"/>
    </xf>
    <xf numFmtId="1" fontId="51" fillId="0" borderId="26" xfId="0" applyNumberFormat="1" applyFont="1" applyBorder="1" applyAlignment="1">
      <alignment horizontal="center" wrapText="1"/>
    </xf>
    <xf numFmtId="193" fontId="41" fillId="0" borderId="35" xfId="0" applyNumberFormat="1" applyFont="1" applyBorder="1" applyAlignment="1">
      <alignment/>
    </xf>
    <xf numFmtId="193" fontId="41" fillId="0" borderId="27" xfId="0" applyNumberFormat="1" applyFont="1" applyBorder="1" applyAlignment="1">
      <alignment/>
    </xf>
    <xf numFmtId="193" fontId="35" fillId="0" borderId="0" xfId="0" applyNumberFormat="1" applyFont="1" applyBorder="1" applyAlignment="1">
      <alignment/>
    </xf>
    <xf numFmtId="193" fontId="35" fillId="0" borderId="0" xfId="0" applyNumberFormat="1" applyFont="1" applyAlignment="1">
      <alignment/>
    </xf>
    <xf numFmtId="0" fontId="35" fillId="0" borderId="38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5" zoomScaleNormal="75" zoomScalePageLayoutView="0" workbookViewId="0" topLeftCell="A1">
      <selection activeCell="A13" sqref="A13"/>
    </sheetView>
  </sheetViews>
  <sheetFormatPr defaultColWidth="9.00390625" defaultRowHeight="12.75"/>
  <cols>
    <col min="1" max="1" width="49.25390625" style="64" customWidth="1"/>
    <col min="2" max="2" width="18.75390625" style="2" customWidth="1"/>
    <col min="3" max="3" width="19.00390625" style="2" customWidth="1"/>
    <col min="4" max="4" width="14.375" style="2" customWidth="1"/>
    <col min="5" max="5" width="17.75390625" style="2" customWidth="1"/>
    <col min="6" max="6" width="9.125" style="2" customWidth="1"/>
    <col min="7" max="7" width="25.75390625" style="2" customWidth="1"/>
    <col min="8" max="16384" width="9.125" style="2" customWidth="1"/>
  </cols>
  <sheetData>
    <row r="1" spans="1:5" ht="32.25" customHeight="1">
      <c r="A1" s="71" t="s">
        <v>27</v>
      </c>
      <c r="B1" s="71"/>
      <c r="C1" s="71"/>
      <c r="D1" s="71"/>
      <c r="E1" s="71"/>
    </row>
    <row r="2" spans="1:5" ht="28.5" customHeight="1">
      <c r="A2" s="71" t="s">
        <v>0</v>
      </c>
      <c r="B2" s="71"/>
      <c r="C2" s="71"/>
      <c r="D2" s="71"/>
      <c r="E2" s="71"/>
    </row>
    <row r="3" spans="1:5" ht="30.75" customHeight="1">
      <c r="A3" s="71" t="s">
        <v>107</v>
      </c>
      <c r="B3" s="71"/>
      <c r="C3" s="71"/>
      <c r="D3" s="71"/>
      <c r="E3" s="71"/>
    </row>
    <row r="4" spans="1:5" ht="24" customHeight="1" thickBot="1">
      <c r="A4" s="4" t="s">
        <v>106</v>
      </c>
      <c r="C4" s="72"/>
      <c r="D4" s="73"/>
      <c r="E4" s="74" t="s">
        <v>20</v>
      </c>
    </row>
    <row r="5" spans="1:6" ht="64.5" customHeight="1">
      <c r="A5" s="75" t="s">
        <v>8</v>
      </c>
      <c r="B5" s="76" t="s">
        <v>61</v>
      </c>
      <c r="C5" s="77" t="s">
        <v>108</v>
      </c>
      <c r="D5" s="76" t="s">
        <v>13</v>
      </c>
      <c r="E5" s="78" t="s">
        <v>11</v>
      </c>
      <c r="F5" s="10"/>
    </row>
    <row r="6" spans="1:6" ht="21.75" customHeight="1">
      <c r="A6" s="79"/>
      <c r="B6" s="80"/>
      <c r="C6" s="12"/>
      <c r="D6" s="81"/>
      <c r="E6" s="82"/>
      <c r="F6" s="10"/>
    </row>
    <row r="7" spans="1:6" ht="0.75" customHeight="1" thickBot="1">
      <c r="A7" s="83"/>
      <c r="B7" s="84"/>
      <c r="C7" s="85"/>
      <c r="D7" s="86"/>
      <c r="E7" s="87"/>
      <c r="F7" s="17"/>
    </row>
    <row r="8" spans="1:6" ht="16.5" customHeight="1" thickBot="1">
      <c r="A8" s="88">
        <v>1</v>
      </c>
      <c r="B8" s="89">
        <v>2</v>
      </c>
      <c r="C8" s="89">
        <v>3</v>
      </c>
      <c r="D8" s="89">
        <v>4</v>
      </c>
      <c r="E8" s="90">
        <v>5</v>
      </c>
      <c r="F8" s="17"/>
    </row>
    <row r="9" spans="1:7" ht="22.5" customHeight="1">
      <c r="A9" s="91" t="s">
        <v>62</v>
      </c>
      <c r="B9" s="92">
        <v>8525</v>
      </c>
      <c r="C9" s="93">
        <v>11181.09254</v>
      </c>
      <c r="D9" s="94">
        <f aca="true" t="shared" si="0" ref="D9:D20">C9/B9*100</f>
        <v>131.15651073313782</v>
      </c>
      <c r="E9" s="95">
        <f aca="true" t="shared" si="1" ref="E9:E22">C9-B9</f>
        <v>2656.0925399999996</v>
      </c>
      <c r="G9" s="66"/>
    </row>
    <row r="10" spans="1:7" ht="2.25" customHeight="1" hidden="1">
      <c r="A10" s="91"/>
      <c r="B10" s="94"/>
      <c r="C10" s="96"/>
      <c r="D10" s="97" t="e">
        <f t="shared" si="0"/>
        <v>#DIV/0!</v>
      </c>
      <c r="E10" s="98">
        <f t="shared" si="1"/>
        <v>0</v>
      </c>
      <c r="G10" s="66"/>
    </row>
    <row r="11" spans="1:7" ht="34.5" customHeight="1">
      <c r="A11" s="91" t="s">
        <v>86</v>
      </c>
      <c r="B11" s="94"/>
      <c r="C11" s="96">
        <v>13.99149</v>
      </c>
      <c r="D11" s="99" t="e">
        <f t="shared" si="0"/>
        <v>#DIV/0!</v>
      </c>
      <c r="E11" s="98">
        <f t="shared" si="1"/>
        <v>13.99149</v>
      </c>
      <c r="G11" s="66"/>
    </row>
    <row r="12" spans="1:7" ht="50.25" customHeight="1">
      <c r="A12" s="91" t="s">
        <v>104</v>
      </c>
      <c r="B12" s="94"/>
      <c r="C12" s="96">
        <v>700.296</v>
      </c>
      <c r="D12" s="99" t="e">
        <f t="shared" si="0"/>
        <v>#DIV/0!</v>
      </c>
      <c r="E12" s="98">
        <f t="shared" si="1"/>
        <v>700.296</v>
      </c>
      <c r="G12" s="66"/>
    </row>
    <row r="13" spans="1:7" ht="35.25" customHeight="1">
      <c r="A13" s="100" t="s">
        <v>81</v>
      </c>
      <c r="B13" s="94"/>
      <c r="C13" s="94">
        <v>16.16162</v>
      </c>
      <c r="D13" s="99" t="e">
        <f t="shared" si="0"/>
        <v>#DIV/0!</v>
      </c>
      <c r="E13" s="98">
        <f t="shared" si="1"/>
        <v>16.16162</v>
      </c>
      <c r="G13" s="66"/>
    </row>
    <row r="14" spans="1:7" ht="46.5" customHeight="1">
      <c r="A14" s="100" t="s">
        <v>34</v>
      </c>
      <c r="B14" s="94">
        <v>141.1</v>
      </c>
      <c r="C14" s="96">
        <v>157.90098</v>
      </c>
      <c r="D14" s="97">
        <f t="shared" si="0"/>
        <v>111.90714386959604</v>
      </c>
      <c r="E14" s="98">
        <f t="shared" si="1"/>
        <v>16.80098000000001</v>
      </c>
      <c r="G14" s="66"/>
    </row>
    <row r="15" spans="1:7" ht="65.25" customHeight="1">
      <c r="A15" s="91" t="s">
        <v>63</v>
      </c>
      <c r="B15" s="94">
        <v>186</v>
      </c>
      <c r="C15" s="96">
        <v>710.4421</v>
      </c>
      <c r="D15" s="97">
        <f t="shared" si="0"/>
        <v>381.9581182795699</v>
      </c>
      <c r="E15" s="98">
        <f t="shared" si="1"/>
        <v>524.4421</v>
      </c>
      <c r="G15" s="66"/>
    </row>
    <row r="16" spans="1:7" ht="80.25" customHeight="1">
      <c r="A16" s="91" t="s">
        <v>35</v>
      </c>
      <c r="B16" s="94">
        <v>6.36147</v>
      </c>
      <c r="C16" s="96">
        <v>8.1751</v>
      </c>
      <c r="D16" s="97">
        <f t="shared" si="0"/>
        <v>128.509605484267</v>
      </c>
      <c r="E16" s="98">
        <f t="shared" si="1"/>
        <v>1.8136300000000007</v>
      </c>
      <c r="G16" s="66"/>
    </row>
    <row r="17" spans="1:8" ht="25.5" customHeight="1" thickBot="1">
      <c r="A17" s="100" t="s">
        <v>64</v>
      </c>
      <c r="B17" s="94">
        <v>72410.88</v>
      </c>
      <c r="C17" s="93">
        <v>102922.73845</v>
      </c>
      <c r="D17" s="97">
        <f t="shared" si="0"/>
        <v>142.13711868989853</v>
      </c>
      <c r="E17" s="98">
        <f t="shared" si="1"/>
        <v>30511.85845</v>
      </c>
      <c r="G17" s="66"/>
      <c r="H17" s="36"/>
    </row>
    <row r="18" spans="1:7" ht="17.25" customHeight="1" hidden="1">
      <c r="A18" s="100"/>
      <c r="B18" s="94">
        <v>107608.67671</v>
      </c>
      <c r="C18" s="93">
        <v>85032.95468</v>
      </c>
      <c r="D18" s="97">
        <f t="shared" si="0"/>
        <v>79.0205374508596</v>
      </c>
      <c r="E18" s="98">
        <f t="shared" si="1"/>
        <v>-22575.722030000004</v>
      </c>
      <c r="G18" s="66"/>
    </row>
    <row r="19" spans="1:7" ht="20.25" customHeight="1" hidden="1">
      <c r="A19" s="100"/>
      <c r="B19" s="97"/>
      <c r="C19" s="93"/>
      <c r="D19" s="97" t="e">
        <f t="shared" si="0"/>
        <v>#DIV/0!</v>
      </c>
      <c r="E19" s="98">
        <f t="shared" si="1"/>
        <v>0</v>
      </c>
      <c r="G19" s="66"/>
    </row>
    <row r="20" spans="1:7" ht="36" customHeight="1" hidden="1" thickBot="1">
      <c r="A20" s="101"/>
      <c r="B20" s="49"/>
      <c r="C20" s="102"/>
      <c r="D20" s="103" t="e">
        <f t="shared" si="0"/>
        <v>#DIV/0!</v>
      </c>
      <c r="E20" s="104">
        <f t="shared" si="1"/>
        <v>0</v>
      </c>
      <c r="G20" s="66"/>
    </row>
    <row r="21" spans="1:5" ht="33" customHeight="1" thickBot="1">
      <c r="A21" s="105" t="s">
        <v>9</v>
      </c>
      <c r="B21" s="34">
        <f>B9+B13+B14+B15+B16+B17+B19+B20+B12</f>
        <v>81269.34147</v>
      </c>
      <c r="C21" s="106">
        <f>C9+C13+C14+C15+C16+C17+C19+C20+C12+C11</f>
        <v>115710.79828</v>
      </c>
      <c r="D21" s="34">
        <f>C21/B21*100</f>
        <v>142.37939693742175</v>
      </c>
      <c r="E21" s="107">
        <f t="shared" si="1"/>
        <v>34441.45681</v>
      </c>
    </row>
    <row r="22" spans="1:7" ht="39" customHeight="1">
      <c r="A22" s="108" t="s">
        <v>12</v>
      </c>
      <c r="B22" s="109">
        <f>SUM(B23:B29)</f>
        <v>17444.4</v>
      </c>
      <c r="C22" s="110">
        <f>SUM(C23:C29)</f>
        <v>17444.323</v>
      </c>
      <c r="D22" s="109">
        <f>C22/B22*100</f>
        <v>99.9995585976015</v>
      </c>
      <c r="E22" s="111">
        <f t="shared" si="1"/>
        <v>-0.07700000000113505</v>
      </c>
      <c r="G22" s="36"/>
    </row>
    <row r="23" spans="1:5" ht="62.25" customHeight="1" hidden="1">
      <c r="A23" s="112" t="s">
        <v>22</v>
      </c>
      <c r="B23" s="94"/>
      <c r="C23" s="96"/>
      <c r="D23" s="94"/>
      <c r="E23" s="95">
        <f aca="true" t="shared" si="2" ref="E23:E32">C23-B23</f>
        <v>0</v>
      </c>
    </row>
    <row r="24" spans="1:5" ht="98.25" customHeight="1">
      <c r="A24" s="112" t="s">
        <v>41</v>
      </c>
      <c r="B24" s="94">
        <v>17444.4</v>
      </c>
      <c r="C24" s="96">
        <v>17444.323</v>
      </c>
      <c r="D24" s="94">
        <f>C24/B24*100</f>
        <v>99.9995585976015</v>
      </c>
      <c r="E24" s="95">
        <f t="shared" si="2"/>
        <v>-0.07700000000113505</v>
      </c>
    </row>
    <row r="25" spans="1:5" ht="166.5" customHeight="1" hidden="1">
      <c r="A25" s="112" t="s">
        <v>29</v>
      </c>
      <c r="B25" s="94"/>
      <c r="C25" s="93"/>
      <c r="D25" s="97" t="e">
        <f>C25/B25*100</f>
        <v>#DIV/0!</v>
      </c>
      <c r="E25" s="98">
        <f t="shared" si="2"/>
        <v>0</v>
      </c>
    </row>
    <row r="26" spans="1:5" ht="66" customHeight="1" hidden="1">
      <c r="A26" s="112" t="s">
        <v>26</v>
      </c>
      <c r="B26" s="94"/>
      <c r="C26" s="96"/>
      <c r="D26" s="94"/>
      <c r="E26" s="95">
        <f t="shared" si="2"/>
        <v>0</v>
      </c>
    </row>
    <row r="27" spans="1:5" ht="64.5" customHeight="1" hidden="1">
      <c r="A27" s="113" t="s">
        <v>21</v>
      </c>
      <c r="B27" s="94"/>
      <c r="C27" s="96"/>
      <c r="D27" s="94" t="e">
        <f aca="true" t="shared" si="3" ref="D27:D32">C27/B27*100</f>
        <v>#DIV/0!</v>
      </c>
      <c r="E27" s="95">
        <f t="shared" si="2"/>
        <v>0</v>
      </c>
    </row>
    <row r="28" spans="1:5" ht="66" customHeight="1" hidden="1">
      <c r="A28" s="113" t="s">
        <v>31</v>
      </c>
      <c r="B28" s="94"/>
      <c r="C28" s="96"/>
      <c r="D28" s="94" t="e">
        <f t="shared" si="3"/>
        <v>#DIV/0!</v>
      </c>
      <c r="E28" s="95">
        <f t="shared" si="2"/>
        <v>0</v>
      </c>
    </row>
    <row r="29" spans="1:5" ht="109.5" customHeight="1" hidden="1">
      <c r="A29" s="113" t="s">
        <v>33</v>
      </c>
      <c r="B29" s="97"/>
      <c r="C29" s="93"/>
      <c r="D29" s="97" t="e">
        <f t="shared" si="3"/>
        <v>#DIV/0!</v>
      </c>
      <c r="E29" s="98">
        <f t="shared" si="2"/>
        <v>0</v>
      </c>
    </row>
    <row r="30" spans="1:5" ht="63.75" customHeight="1">
      <c r="A30" s="113" t="s">
        <v>82</v>
      </c>
      <c r="B30" s="94">
        <v>5217.045</v>
      </c>
      <c r="C30" s="96">
        <v>2931.6</v>
      </c>
      <c r="D30" s="94">
        <f t="shared" si="3"/>
        <v>56.19272979243996</v>
      </c>
      <c r="E30" s="95">
        <f t="shared" si="2"/>
        <v>-2285.445</v>
      </c>
    </row>
    <row r="31" spans="1:5" ht="24" customHeight="1" thickBot="1">
      <c r="A31" s="114" t="s">
        <v>30</v>
      </c>
      <c r="B31" s="94">
        <v>41334.7222</v>
      </c>
      <c r="C31" s="96">
        <v>36711.79478</v>
      </c>
      <c r="D31" s="94">
        <f t="shared" si="3"/>
        <v>88.81587398209247</v>
      </c>
      <c r="E31" s="95">
        <f t="shared" si="2"/>
        <v>-4622.92742</v>
      </c>
    </row>
    <row r="32" spans="1:5" ht="32.25" customHeight="1" thickBot="1">
      <c r="A32" s="115" t="s">
        <v>10</v>
      </c>
      <c r="B32" s="47">
        <f>B21+B22+B31+B30</f>
        <v>145265.50867</v>
      </c>
      <c r="C32" s="116">
        <f>C21+C22+C31+C30</f>
        <v>172798.51606</v>
      </c>
      <c r="D32" s="47">
        <f t="shared" si="3"/>
        <v>118.9535751756095</v>
      </c>
      <c r="E32" s="117">
        <f t="shared" si="2"/>
        <v>27533.007389999984</v>
      </c>
    </row>
    <row r="33" spans="1:5" ht="54.75" customHeight="1">
      <c r="A33" s="52"/>
      <c r="B33" s="118"/>
      <c r="C33" s="119"/>
      <c r="D33" s="120"/>
      <c r="E33" s="120"/>
    </row>
    <row r="34" spans="2:4" ht="38.25" customHeight="1">
      <c r="B34" s="66"/>
      <c r="C34" s="36"/>
      <c r="D34" s="66"/>
    </row>
    <row r="35" spans="2:3" ht="35.25" customHeight="1">
      <c r="B35" s="66"/>
      <c r="C35" s="36"/>
    </row>
    <row r="36" spans="2:3" ht="24.75" customHeight="1">
      <c r="B36" s="36"/>
      <c r="C36" s="36"/>
    </row>
  </sheetData>
  <sheetProtection/>
  <mergeCells count="9">
    <mergeCell ref="D33:E33"/>
    <mergeCell ref="A1:E1"/>
    <mergeCell ref="B5:B7"/>
    <mergeCell ref="A5:A7"/>
    <mergeCell ref="C5:C7"/>
    <mergeCell ref="D5:D7"/>
    <mergeCell ref="A3:E3"/>
    <mergeCell ref="A2:E2"/>
    <mergeCell ref="E5:E7"/>
  </mergeCells>
  <printOptions/>
  <pageMargins left="0.5511811023622047" right="0.1968503937007874" top="0.43" bottom="0.07874015748031496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showZeros="0" view="pageBreakPreview" zoomScaleNormal="75" zoomScaleSheetLayoutView="100" zoomScalePageLayoutView="0" workbookViewId="0" topLeftCell="A95">
      <selection activeCell="B99" sqref="B99"/>
    </sheetView>
  </sheetViews>
  <sheetFormatPr defaultColWidth="9.00390625" defaultRowHeight="12.75"/>
  <cols>
    <col min="1" max="1" width="45.75390625" style="64" customWidth="1"/>
    <col min="2" max="2" width="17.625" style="2" customWidth="1"/>
    <col min="3" max="3" width="16.75390625" style="2" customWidth="1"/>
    <col min="4" max="4" width="15.25390625" style="2" customWidth="1"/>
    <col min="5" max="5" width="18.125" style="2" customWidth="1"/>
    <col min="6" max="6" width="14.875" style="2" customWidth="1"/>
    <col min="7" max="7" width="14.25390625" style="2" customWidth="1"/>
    <col min="8" max="16384" width="9.125" style="2" customWidth="1"/>
  </cols>
  <sheetData>
    <row r="1" spans="1:5" ht="25.5" customHeight="1">
      <c r="A1" s="1" t="s">
        <v>42</v>
      </c>
      <c r="B1" s="1"/>
      <c r="C1" s="1"/>
      <c r="D1" s="1"/>
      <c r="E1" s="1"/>
    </row>
    <row r="2" spans="1:5" ht="21.75" customHeight="1">
      <c r="A2" s="1" t="s">
        <v>0</v>
      </c>
      <c r="B2" s="1"/>
      <c r="C2" s="1"/>
      <c r="D2" s="1"/>
      <c r="E2" s="1"/>
    </row>
    <row r="3" spans="1:5" ht="24" customHeight="1">
      <c r="A3" s="3" t="s">
        <v>107</v>
      </c>
      <c r="B3" s="3"/>
      <c r="C3" s="3"/>
      <c r="D3" s="3"/>
      <c r="E3" s="3"/>
    </row>
    <row r="4" spans="1:5" ht="17.25" customHeight="1">
      <c r="A4" s="4" t="s">
        <v>106</v>
      </c>
      <c r="C4" s="5"/>
      <c r="D4" s="6"/>
      <c r="E4" s="6" t="s">
        <v>1</v>
      </c>
    </row>
    <row r="5" spans="1:6" ht="66" customHeight="1">
      <c r="A5" s="7" t="s">
        <v>2</v>
      </c>
      <c r="B5" s="8" t="s">
        <v>124</v>
      </c>
      <c r="C5" s="8" t="s">
        <v>108</v>
      </c>
      <c r="D5" s="8" t="s">
        <v>18</v>
      </c>
      <c r="E5" s="9" t="s">
        <v>19</v>
      </c>
      <c r="F5" s="10"/>
    </row>
    <row r="6" spans="1:6" ht="5.25" customHeight="1" hidden="1">
      <c r="A6" s="11"/>
      <c r="B6" s="12"/>
      <c r="C6" s="12"/>
      <c r="D6" s="13"/>
      <c r="E6" s="14"/>
      <c r="F6" s="10"/>
    </row>
    <row r="7" spans="1:6" ht="31.5" customHeight="1">
      <c r="A7" s="7"/>
      <c r="B7" s="8"/>
      <c r="C7" s="8"/>
      <c r="D7" s="15"/>
      <c r="E7" s="16" t="s">
        <v>14</v>
      </c>
      <c r="F7" s="17"/>
    </row>
    <row r="8" spans="1:6" ht="14.25" customHeight="1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7"/>
    </row>
    <row r="9" spans="1:6" ht="24" customHeight="1">
      <c r="A9" s="20" t="s">
        <v>15</v>
      </c>
      <c r="B9" s="21">
        <v>123.5</v>
      </c>
      <c r="C9" s="21">
        <v>123.5</v>
      </c>
      <c r="D9" s="21">
        <f aca="true" t="shared" si="0" ref="D9:D19">C9/B9*100</f>
        <v>100</v>
      </c>
      <c r="E9" s="21">
        <f aca="true" t="shared" si="1" ref="E9:E19">C9-B9</f>
        <v>0</v>
      </c>
      <c r="F9" s="17"/>
    </row>
    <row r="10" spans="1:5" ht="22.5" customHeight="1">
      <c r="A10" s="22" t="s">
        <v>3</v>
      </c>
      <c r="B10" s="21">
        <v>73589.87405</v>
      </c>
      <c r="C10" s="21">
        <v>43433.44527</v>
      </c>
      <c r="D10" s="21">
        <f t="shared" si="0"/>
        <v>59.02095339977008</v>
      </c>
      <c r="E10" s="21">
        <f t="shared" si="1"/>
        <v>-30156.428780000002</v>
      </c>
    </row>
    <row r="11" spans="1:5" ht="23.25" customHeight="1">
      <c r="A11" s="22" t="s">
        <v>4</v>
      </c>
      <c r="B11" s="21">
        <v>81262.11013</v>
      </c>
      <c r="C11" s="21">
        <v>68979.97251</v>
      </c>
      <c r="D11" s="21">
        <f t="shared" si="0"/>
        <v>84.88577567041823</v>
      </c>
      <c r="E11" s="21">
        <f t="shared" si="1"/>
        <v>-12282.137619999994</v>
      </c>
    </row>
    <row r="12" spans="1:5" ht="39.75" customHeight="1">
      <c r="A12" s="22" t="s">
        <v>5</v>
      </c>
      <c r="B12" s="21">
        <v>18996.98324</v>
      </c>
      <c r="C12" s="21">
        <v>18878.27527</v>
      </c>
      <c r="D12" s="21">
        <f t="shared" si="0"/>
        <v>99.37512199436986</v>
      </c>
      <c r="E12" s="21">
        <f t="shared" si="1"/>
        <v>-118.70797000000312</v>
      </c>
    </row>
    <row r="13" spans="1:5" ht="36" customHeight="1">
      <c r="A13" s="22" t="s">
        <v>28</v>
      </c>
      <c r="B13" s="21">
        <v>2440</v>
      </c>
      <c r="C13" s="21">
        <v>1921.42478</v>
      </c>
      <c r="D13" s="21">
        <f t="shared" si="0"/>
        <v>78.74691721311476</v>
      </c>
      <c r="E13" s="21">
        <f t="shared" si="1"/>
        <v>-518.57522</v>
      </c>
    </row>
    <row r="14" spans="1:5" ht="27.75" customHeight="1">
      <c r="A14" s="22" t="s">
        <v>16</v>
      </c>
      <c r="B14" s="21">
        <v>3377.63101</v>
      </c>
      <c r="C14" s="21">
        <v>3066.30451</v>
      </c>
      <c r="D14" s="21">
        <f t="shared" si="0"/>
        <v>90.78269653854227</v>
      </c>
      <c r="E14" s="21">
        <f t="shared" si="1"/>
        <v>-311.3265000000001</v>
      </c>
    </row>
    <row r="15" spans="1:5" ht="24" customHeight="1">
      <c r="A15" s="22" t="s">
        <v>6</v>
      </c>
      <c r="B15" s="21">
        <v>1915.69189</v>
      </c>
      <c r="C15" s="21">
        <v>1902.25988</v>
      </c>
      <c r="D15" s="21">
        <f t="shared" si="0"/>
        <v>99.29884288438471</v>
      </c>
      <c r="E15" s="21">
        <f t="shared" si="1"/>
        <v>-13.432009999999991</v>
      </c>
    </row>
    <row r="16" spans="1:5" ht="26.25" customHeight="1" hidden="1">
      <c r="A16" s="22" t="s">
        <v>28</v>
      </c>
      <c r="B16" s="23"/>
      <c r="C16" s="23"/>
      <c r="D16" s="21" t="e">
        <f t="shared" si="0"/>
        <v>#DIV/0!</v>
      </c>
      <c r="E16" s="21">
        <f t="shared" si="1"/>
        <v>0</v>
      </c>
    </row>
    <row r="17" spans="1:6" ht="26.25" customHeight="1">
      <c r="A17" s="22" t="s">
        <v>25</v>
      </c>
      <c r="B17" s="23">
        <f>B18</f>
        <v>109832.32016</v>
      </c>
      <c r="C17" s="23">
        <f>C18</f>
        <v>93233.77194</v>
      </c>
      <c r="D17" s="21">
        <f t="shared" si="0"/>
        <v>84.88737359292803</v>
      </c>
      <c r="E17" s="21">
        <f t="shared" si="1"/>
        <v>-16598.548219999997</v>
      </c>
      <c r="F17" s="24"/>
    </row>
    <row r="18" spans="1:5" ht="23.25" customHeight="1">
      <c r="A18" s="25" t="s">
        <v>40</v>
      </c>
      <c r="B18" s="26">
        <v>109832.32016</v>
      </c>
      <c r="C18" s="26">
        <v>93233.77194</v>
      </c>
      <c r="D18" s="26">
        <f t="shared" si="0"/>
        <v>84.88737359292803</v>
      </c>
      <c r="E18" s="26">
        <f t="shared" si="1"/>
        <v>-16598.548219999997</v>
      </c>
    </row>
    <row r="19" spans="1:5" ht="38.25" customHeight="1" hidden="1">
      <c r="A19" s="27"/>
      <c r="B19" s="28"/>
      <c r="C19" s="26"/>
      <c r="D19" s="26" t="e">
        <f t="shared" si="0"/>
        <v>#DIV/0!</v>
      </c>
      <c r="E19" s="26">
        <f t="shared" si="1"/>
        <v>0</v>
      </c>
    </row>
    <row r="20" spans="1:5" ht="54" customHeight="1">
      <c r="A20" s="22" t="s">
        <v>44</v>
      </c>
      <c r="B20" s="29">
        <v>12033.394</v>
      </c>
      <c r="C20" s="21">
        <v>11246.1378</v>
      </c>
      <c r="D20" s="21">
        <f aca="true" t="shared" si="2" ref="D20:D30">C20/B20*100</f>
        <v>93.45773769229197</v>
      </c>
      <c r="E20" s="21">
        <f aca="true" t="shared" si="3" ref="E20:E30">C20-B20</f>
        <v>-787.2561999999998</v>
      </c>
    </row>
    <row r="21" spans="1:5" ht="36" customHeight="1" hidden="1">
      <c r="A21" s="25" t="s">
        <v>39</v>
      </c>
      <c r="B21" s="28"/>
      <c r="C21" s="26"/>
      <c r="D21" s="26" t="e">
        <f t="shared" si="2"/>
        <v>#DIV/0!</v>
      </c>
      <c r="E21" s="26">
        <f t="shared" si="3"/>
        <v>0</v>
      </c>
    </row>
    <row r="22" spans="1:5" ht="52.5" customHeight="1">
      <c r="A22" s="22" t="s">
        <v>43</v>
      </c>
      <c r="B22" s="21">
        <v>1809.88608</v>
      </c>
      <c r="C22" s="21">
        <v>1720.43</v>
      </c>
      <c r="D22" s="21">
        <f t="shared" si="2"/>
        <v>95.05736405243805</v>
      </c>
      <c r="E22" s="21">
        <f t="shared" si="3"/>
        <v>-89.45607999999993</v>
      </c>
    </row>
    <row r="23" spans="1:5" ht="39.75" customHeight="1">
      <c r="A23" s="22" t="s">
        <v>47</v>
      </c>
      <c r="B23" s="21">
        <v>1308.594</v>
      </c>
      <c r="C23" s="21">
        <v>1251.596</v>
      </c>
      <c r="D23" s="21">
        <f t="shared" si="2"/>
        <v>95.64433277242598</v>
      </c>
      <c r="E23" s="21">
        <f t="shared" si="3"/>
        <v>-56.99800000000005</v>
      </c>
    </row>
    <row r="24" spans="1:5" ht="50.25" customHeight="1" hidden="1">
      <c r="A24" s="30" t="s">
        <v>24</v>
      </c>
      <c r="B24" s="21"/>
      <c r="C24" s="21"/>
      <c r="D24" s="21" t="e">
        <f t="shared" si="2"/>
        <v>#DIV/0!</v>
      </c>
      <c r="E24" s="21">
        <f t="shared" si="3"/>
        <v>0</v>
      </c>
    </row>
    <row r="25" spans="1:5" ht="55.5" customHeight="1">
      <c r="A25" s="22" t="s">
        <v>23</v>
      </c>
      <c r="B25" s="21">
        <v>683.03815</v>
      </c>
      <c r="C25" s="21">
        <v>344.8</v>
      </c>
      <c r="D25" s="21">
        <f t="shared" si="2"/>
        <v>50.48034286225448</v>
      </c>
      <c r="E25" s="21">
        <f t="shared" si="3"/>
        <v>-338.23814999999996</v>
      </c>
    </row>
    <row r="26" spans="1:5" ht="54" customHeight="1">
      <c r="A26" s="22" t="s">
        <v>36</v>
      </c>
      <c r="B26" s="21">
        <v>132</v>
      </c>
      <c r="C26" s="21">
        <v>132</v>
      </c>
      <c r="D26" s="21">
        <f t="shared" si="2"/>
        <v>100</v>
      </c>
      <c r="E26" s="21">
        <f t="shared" si="3"/>
        <v>0</v>
      </c>
    </row>
    <row r="27" spans="1:5" ht="54.75" customHeight="1">
      <c r="A27" s="22" t="s">
        <v>48</v>
      </c>
      <c r="B27" s="21">
        <v>10477.17265</v>
      </c>
      <c r="C27" s="21">
        <v>7537.2598</v>
      </c>
      <c r="D27" s="21">
        <f t="shared" si="2"/>
        <v>71.93982624692168</v>
      </c>
      <c r="E27" s="21">
        <f t="shared" si="3"/>
        <v>-2939.9128500000006</v>
      </c>
    </row>
    <row r="28" spans="1:5" ht="40.5" customHeight="1" thickBot="1">
      <c r="A28" s="31" t="s">
        <v>32</v>
      </c>
      <c r="B28" s="32">
        <v>2637.07764</v>
      </c>
      <c r="C28" s="32">
        <v>348.45655</v>
      </c>
      <c r="D28" s="32">
        <f t="shared" si="2"/>
        <v>13.213738750596665</v>
      </c>
      <c r="E28" s="32">
        <f t="shared" si="3"/>
        <v>-2288.62109</v>
      </c>
    </row>
    <row r="29" spans="1:6" ht="24" customHeight="1" thickBot="1">
      <c r="A29" s="33" t="s">
        <v>17</v>
      </c>
      <c r="B29" s="34">
        <f>B10+B11+B12+B14+B15+B17+B20+B22+B23+B25+B26+B27+B28+B13+B9</f>
        <v>320619.273</v>
      </c>
      <c r="C29" s="35">
        <f>C10+C11+C12+C14+C15+C17+C20+C22+C23+C25+C26+C27+C28+C13+C9</f>
        <v>254119.63430999996</v>
      </c>
      <c r="D29" s="34">
        <f t="shared" si="2"/>
        <v>79.2590014730649</v>
      </c>
      <c r="E29" s="34">
        <f t="shared" si="3"/>
        <v>-66499.63869000002</v>
      </c>
      <c r="F29" s="36"/>
    </row>
    <row r="30" spans="1:9" ht="50.25" customHeight="1" thickBot="1">
      <c r="A30" s="37" t="s">
        <v>38</v>
      </c>
      <c r="B30" s="38">
        <v>114</v>
      </c>
      <c r="C30" s="38">
        <v>113.99398</v>
      </c>
      <c r="D30" s="38">
        <f t="shared" si="2"/>
        <v>99.9947192982456</v>
      </c>
      <c r="E30" s="38">
        <f t="shared" si="3"/>
        <v>-0.006020000000006576</v>
      </c>
      <c r="F30" s="36"/>
      <c r="H30" s="36"/>
      <c r="I30" s="36"/>
    </row>
    <row r="31" spans="1:8" ht="25.5" customHeight="1" thickBot="1">
      <c r="A31" s="33" t="s">
        <v>7</v>
      </c>
      <c r="B31" s="34">
        <f>B29+B30</f>
        <v>320733.273</v>
      </c>
      <c r="C31" s="34">
        <f>C29+C30</f>
        <v>254233.62828999996</v>
      </c>
      <c r="D31" s="34">
        <f>C31/B31*100</f>
        <v>79.2663716838633</v>
      </c>
      <c r="E31" s="34">
        <f>C31-B31</f>
        <v>-66499.64471000002</v>
      </c>
      <c r="G31" s="36"/>
      <c r="H31" s="36"/>
    </row>
    <row r="32" spans="1:5" ht="36" customHeight="1" hidden="1">
      <c r="A32" s="39" t="s">
        <v>45</v>
      </c>
      <c r="B32" s="26"/>
      <c r="C32" s="26"/>
      <c r="D32" s="40" t="e">
        <f>C32/B32*100</f>
        <v>#DIV/0!</v>
      </c>
      <c r="E32" s="40">
        <f>C32-B32</f>
        <v>0</v>
      </c>
    </row>
    <row r="33" spans="1:5" ht="21" customHeight="1" hidden="1">
      <c r="A33" s="41" t="s">
        <v>29</v>
      </c>
      <c r="B33" s="26"/>
      <c r="C33" s="26"/>
      <c r="D33" s="42" t="e">
        <f>C33/B33*100</f>
        <v>#DIV/0!</v>
      </c>
      <c r="E33" s="42">
        <f>C33-B33</f>
        <v>0</v>
      </c>
    </row>
    <row r="34" spans="1:8" ht="26.25" customHeight="1" hidden="1">
      <c r="A34" s="39" t="s">
        <v>37</v>
      </c>
      <c r="B34" s="43"/>
      <c r="C34" s="26"/>
      <c r="D34" s="42" t="e">
        <f>C34/B34*100</f>
        <v>#DIV/0!</v>
      </c>
      <c r="E34" s="42">
        <f>C34-B34</f>
        <v>0</v>
      </c>
      <c r="H34" s="36"/>
    </row>
    <row r="35" spans="1:9" ht="59.25" customHeight="1" hidden="1">
      <c r="A35" s="39" t="s">
        <v>49</v>
      </c>
      <c r="B35" s="26"/>
      <c r="C35" s="26"/>
      <c r="D35" s="44" t="e">
        <f>C35/B35*100</f>
        <v>#DIV/0!</v>
      </c>
      <c r="E35" s="44">
        <f>C35-B35</f>
        <v>0</v>
      </c>
      <c r="G35" s="36"/>
      <c r="I35" s="36"/>
    </row>
    <row r="36" spans="1:7" ht="18" customHeight="1">
      <c r="A36" s="27" t="s">
        <v>68</v>
      </c>
      <c r="B36" s="44">
        <f>SUM(B37:B101)</f>
        <v>41564.98700000001</v>
      </c>
      <c r="C36" s="44">
        <f>SUM(C37:C101)</f>
        <v>38606.05351000001</v>
      </c>
      <c r="D36" s="44">
        <f aca="true" t="shared" si="4" ref="D36:D101">C36/B36*100</f>
        <v>92.88118750043157</v>
      </c>
      <c r="E36" s="44">
        <f aca="true" t="shared" si="5" ref="E36:E101">C36-B36</f>
        <v>-2958.933489999996</v>
      </c>
      <c r="F36" s="45"/>
      <c r="G36" s="45"/>
    </row>
    <row r="37" spans="1:7" ht="76.5" customHeight="1">
      <c r="A37" s="27" t="s">
        <v>87</v>
      </c>
      <c r="B37" s="44">
        <v>477.555</v>
      </c>
      <c r="C37" s="44">
        <f>477.52</f>
        <v>477.52</v>
      </c>
      <c r="D37" s="44">
        <f t="shared" si="4"/>
        <v>99.99267100124592</v>
      </c>
      <c r="E37" s="44">
        <f t="shared" si="5"/>
        <v>-0.03500000000002501</v>
      </c>
      <c r="F37" s="46"/>
      <c r="G37" s="46"/>
    </row>
    <row r="38" spans="1:6" ht="48.75" customHeight="1">
      <c r="A38" s="27" t="s">
        <v>88</v>
      </c>
      <c r="B38" s="44">
        <v>350</v>
      </c>
      <c r="C38" s="44">
        <v>350</v>
      </c>
      <c r="D38" s="44">
        <f t="shared" si="4"/>
        <v>100</v>
      </c>
      <c r="E38" s="44">
        <f t="shared" si="5"/>
        <v>0</v>
      </c>
      <c r="F38" s="36"/>
    </row>
    <row r="39" spans="1:7" ht="35.25" customHeight="1">
      <c r="A39" s="27" t="s">
        <v>46</v>
      </c>
      <c r="B39" s="44">
        <f>9800-3138.522-990.6</f>
        <v>5670.878</v>
      </c>
      <c r="C39" s="44">
        <v>5296.14</v>
      </c>
      <c r="D39" s="44">
        <f t="shared" si="4"/>
        <v>93.39188746433975</v>
      </c>
      <c r="E39" s="44">
        <f t="shared" si="5"/>
        <v>-374.7379999999994</v>
      </c>
      <c r="F39" s="36"/>
      <c r="G39" s="36"/>
    </row>
    <row r="40" spans="1:6" ht="61.5" customHeight="1">
      <c r="A40" s="27" t="s">
        <v>85</v>
      </c>
      <c r="B40" s="44">
        <v>1600</v>
      </c>
      <c r="C40" s="44">
        <v>1600</v>
      </c>
      <c r="D40" s="44">
        <f t="shared" si="4"/>
        <v>100</v>
      </c>
      <c r="E40" s="44">
        <f t="shared" si="5"/>
        <v>0</v>
      </c>
      <c r="F40" s="36"/>
    </row>
    <row r="41" spans="1:7" ht="64.5" customHeight="1">
      <c r="A41" s="27" t="s">
        <v>84</v>
      </c>
      <c r="B41" s="44">
        <v>100</v>
      </c>
      <c r="C41" s="44">
        <v>100</v>
      </c>
      <c r="D41" s="44">
        <f t="shared" si="4"/>
        <v>100</v>
      </c>
      <c r="E41" s="44">
        <f t="shared" si="5"/>
        <v>0</v>
      </c>
      <c r="F41" s="36"/>
      <c r="G41" s="36"/>
    </row>
    <row r="42" spans="1:7" ht="61.5" customHeight="1">
      <c r="A42" s="27" t="s">
        <v>65</v>
      </c>
      <c r="B42" s="44">
        <v>1499.977</v>
      </c>
      <c r="C42" s="44">
        <v>1482.8432</v>
      </c>
      <c r="D42" s="44">
        <f t="shared" si="4"/>
        <v>98.857729151847</v>
      </c>
      <c r="E42" s="44">
        <f t="shared" si="5"/>
        <v>-17.133800000000065</v>
      </c>
      <c r="G42" s="36"/>
    </row>
    <row r="43" spans="1:7" ht="62.25" customHeight="1">
      <c r="A43" s="27" t="s">
        <v>105</v>
      </c>
      <c r="B43" s="44">
        <v>990</v>
      </c>
      <c r="C43" s="44">
        <v>796.48102</v>
      </c>
      <c r="D43" s="44">
        <f t="shared" si="4"/>
        <v>80.45262828282827</v>
      </c>
      <c r="E43" s="44">
        <f t="shared" si="5"/>
        <v>-193.51898000000006</v>
      </c>
      <c r="G43" s="36"/>
    </row>
    <row r="44" spans="1:7" ht="59.25" customHeight="1">
      <c r="A44" s="27" t="s">
        <v>60</v>
      </c>
      <c r="B44" s="44">
        <v>400</v>
      </c>
      <c r="C44" s="44">
        <v>400</v>
      </c>
      <c r="D44" s="44">
        <f t="shared" si="4"/>
        <v>100</v>
      </c>
      <c r="E44" s="44">
        <f t="shared" si="5"/>
        <v>0</v>
      </c>
      <c r="G44" s="36"/>
    </row>
    <row r="45" spans="1:5" ht="60.75" customHeight="1">
      <c r="A45" s="27" t="s">
        <v>67</v>
      </c>
      <c r="B45" s="44">
        <v>700</v>
      </c>
      <c r="C45" s="44">
        <v>700</v>
      </c>
      <c r="D45" s="44">
        <f t="shared" si="4"/>
        <v>100</v>
      </c>
      <c r="E45" s="44">
        <f t="shared" si="5"/>
        <v>0</v>
      </c>
    </row>
    <row r="46" spans="1:7" ht="81" customHeight="1">
      <c r="A46" s="27" t="s">
        <v>66</v>
      </c>
      <c r="B46" s="44">
        <v>440</v>
      </c>
      <c r="C46" s="44">
        <v>26.21682</v>
      </c>
      <c r="D46" s="44">
        <f t="shared" si="4"/>
        <v>5.958368181818181</v>
      </c>
      <c r="E46" s="44">
        <f t="shared" si="5"/>
        <v>-413.78318</v>
      </c>
      <c r="G46" s="36"/>
    </row>
    <row r="47" spans="1:5" ht="64.5" customHeight="1">
      <c r="A47" s="27" t="s">
        <v>83</v>
      </c>
      <c r="B47" s="44">
        <v>805</v>
      </c>
      <c r="C47" s="44">
        <v>805</v>
      </c>
      <c r="D47" s="44">
        <f t="shared" si="4"/>
        <v>100</v>
      </c>
      <c r="E47" s="44">
        <f t="shared" si="5"/>
        <v>0</v>
      </c>
    </row>
    <row r="48" spans="1:6" ht="61.5" customHeight="1">
      <c r="A48" s="27" t="s">
        <v>69</v>
      </c>
      <c r="B48" s="44">
        <v>474</v>
      </c>
      <c r="C48" s="44">
        <v>474</v>
      </c>
      <c r="D48" s="44">
        <f t="shared" si="4"/>
        <v>100</v>
      </c>
      <c r="E48" s="44">
        <f t="shared" si="5"/>
        <v>0</v>
      </c>
      <c r="F48" s="36"/>
    </row>
    <row r="49" spans="1:5" ht="63" customHeight="1">
      <c r="A49" s="27" t="s">
        <v>70</v>
      </c>
      <c r="B49" s="44">
        <v>132</v>
      </c>
      <c r="C49" s="44">
        <v>132</v>
      </c>
      <c r="D49" s="44">
        <f t="shared" si="4"/>
        <v>100</v>
      </c>
      <c r="E49" s="44">
        <f t="shared" si="5"/>
        <v>0</v>
      </c>
    </row>
    <row r="50" spans="1:5" ht="63.75" customHeight="1">
      <c r="A50" s="27" t="s">
        <v>71</v>
      </c>
      <c r="B50" s="44">
        <v>207</v>
      </c>
      <c r="C50" s="44">
        <v>207</v>
      </c>
      <c r="D50" s="44">
        <f t="shared" si="4"/>
        <v>100</v>
      </c>
      <c r="E50" s="44">
        <f t="shared" si="5"/>
        <v>0</v>
      </c>
    </row>
    <row r="51" spans="1:5" ht="60.75" customHeight="1">
      <c r="A51" s="27" t="s">
        <v>72</v>
      </c>
      <c r="B51" s="44">
        <v>485.167</v>
      </c>
      <c r="C51" s="44">
        <v>485.11789</v>
      </c>
      <c r="D51" s="44">
        <f t="shared" si="4"/>
        <v>99.98987771221044</v>
      </c>
      <c r="E51" s="44">
        <f t="shared" si="5"/>
        <v>-0.049109999999984666</v>
      </c>
    </row>
    <row r="52" spans="1:7" ht="49.5" customHeight="1">
      <c r="A52" s="27" t="s">
        <v>110</v>
      </c>
      <c r="B52" s="44">
        <v>997.6</v>
      </c>
      <c r="C52" s="44">
        <v>971.5992</v>
      </c>
      <c r="D52" s="44">
        <f t="shared" si="4"/>
        <v>97.39366479550921</v>
      </c>
      <c r="E52" s="44">
        <f t="shared" si="5"/>
        <v>-26.000800000000027</v>
      </c>
      <c r="G52" s="36"/>
    </row>
    <row r="53" spans="1:5" ht="45" customHeight="1">
      <c r="A53" s="27" t="s">
        <v>109</v>
      </c>
      <c r="B53" s="44">
        <v>397.1</v>
      </c>
      <c r="C53" s="44">
        <v>383.8978</v>
      </c>
      <c r="D53" s="44">
        <f t="shared" si="4"/>
        <v>96.67534626038781</v>
      </c>
      <c r="E53" s="44">
        <f t="shared" si="5"/>
        <v>-13.202200000000005</v>
      </c>
    </row>
    <row r="54" spans="1:5" ht="63" customHeight="1">
      <c r="A54" s="39" t="s">
        <v>74</v>
      </c>
      <c r="B54" s="44">
        <v>735</v>
      </c>
      <c r="C54" s="44">
        <v>200.3697</v>
      </c>
      <c r="D54" s="44">
        <f t="shared" si="4"/>
        <v>27.261183673469386</v>
      </c>
      <c r="E54" s="44">
        <f t="shared" si="5"/>
        <v>-534.6303</v>
      </c>
    </row>
    <row r="55" spans="1:5" ht="46.5" customHeight="1">
      <c r="A55" s="39" t="s">
        <v>111</v>
      </c>
      <c r="B55" s="44">
        <v>498.8</v>
      </c>
      <c r="C55" s="44">
        <v>498.8</v>
      </c>
      <c r="D55" s="44">
        <f t="shared" si="4"/>
        <v>100</v>
      </c>
      <c r="E55" s="44">
        <f t="shared" si="5"/>
        <v>0</v>
      </c>
    </row>
    <row r="56" spans="1:5" ht="76.5" customHeight="1">
      <c r="A56" s="27" t="s">
        <v>75</v>
      </c>
      <c r="B56" s="44">
        <v>1750</v>
      </c>
      <c r="C56" s="44">
        <v>1750</v>
      </c>
      <c r="D56" s="44">
        <f t="shared" si="4"/>
        <v>100</v>
      </c>
      <c r="E56" s="44">
        <f t="shared" si="5"/>
        <v>0</v>
      </c>
    </row>
    <row r="57" spans="1:5" ht="48.75" customHeight="1">
      <c r="A57" s="39" t="s">
        <v>76</v>
      </c>
      <c r="B57" s="44">
        <v>500</v>
      </c>
      <c r="C57" s="44">
        <v>500</v>
      </c>
      <c r="D57" s="44">
        <f t="shared" si="4"/>
        <v>100</v>
      </c>
      <c r="E57" s="44">
        <f t="shared" si="5"/>
        <v>0</v>
      </c>
    </row>
    <row r="58" spans="1:5" ht="48" customHeight="1">
      <c r="A58" s="39" t="s">
        <v>77</v>
      </c>
      <c r="B58" s="44">
        <v>700</v>
      </c>
      <c r="C58" s="44">
        <v>632.178</v>
      </c>
      <c r="D58" s="44">
        <f t="shared" si="4"/>
        <v>90.31114285714285</v>
      </c>
      <c r="E58" s="44">
        <f t="shared" si="5"/>
        <v>-67.822</v>
      </c>
    </row>
    <row r="59" spans="1:5" ht="76.5" customHeight="1">
      <c r="A59" s="39" t="s">
        <v>78</v>
      </c>
      <c r="B59" s="44">
        <v>1000</v>
      </c>
      <c r="C59" s="44">
        <v>1000</v>
      </c>
      <c r="D59" s="44">
        <f t="shared" si="4"/>
        <v>100</v>
      </c>
      <c r="E59" s="44">
        <f t="shared" si="5"/>
        <v>0</v>
      </c>
    </row>
    <row r="60" spans="1:5" ht="32.25" customHeight="1" hidden="1">
      <c r="A60" s="39" t="s">
        <v>50</v>
      </c>
      <c r="B60" s="44"/>
      <c r="C60" s="44"/>
      <c r="D60" s="44" t="e">
        <f>C60/B60*100</f>
        <v>#DIV/0!</v>
      </c>
      <c r="E60" s="44">
        <f t="shared" si="5"/>
        <v>0</v>
      </c>
    </row>
    <row r="61" spans="1:5" ht="43.5" customHeight="1" hidden="1">
      <c r="A61" s="39" t="s">
        <v>51</v>
      </c>
      <c r="B61" s="44"/>
      <c r="C61" s="44"/>
      <c r="D61" s="44" t="e">
        <f t="shared" si="4"/>
        <v>#DIV/0!</v>
      </c>
      <c r="E61" s="44">
        <f t="shared" si="5"/>
        <v>0</v>
      </c>
    </row>
    <row r="62" spans="1:5" ht="53.25" customHeight="1" hidden="1">
      <c r="A62" s="39" t="s">
        <v>52</v>
      </c>
      <c r="B62" s="44"/>
      <c r="C62" s="44"/>
      <c r="D62" s="44" t="e">
        <f t="shared" si="4"/>
        <v>#DIV/0!</v>
      </c>
      <c r="E62" s="44">
        <f t="shared" si="5"/>
        <v>0</v>
      </c>
    </row>
    <row r="63" spans="1:5" ht="26.25" customHeight="1" hidden="1">
      <c r="A63" s="39" t="s">
        <v>53</v>
      </c>
      <c r="B63" s="44"/>
      <c r="C63" s="44"/>
      <c r="D63" s="44" t="e">
        <f t="shared" si="4"/>
        <v>#DIV/0!</v>
      </c>
      <c r="E63" s="44">
        <f t="shared" si="5"/>
        <v>0</v>
      </c>
    </row>
    <row r="64" spans="1:5" ht="34.5" customHeight="1" hidden="1">
      <c r="A64" s="39" t="s">
        <v>54</v>
      </c>
      <c r="B64" s="44"/>
      <c r="C64" s="44"/>
      <c r="D64" s="44" t="e">
        <f t="shared" si="4"/>
        <v>#DIV/0!</v>
      </c>
      <c r="E64" s="44">
        <f t="shared" si="5"/>
        <v>0</v>
      </c>
    </row>
    <row r="65" spans="1:5" ht="27" customHeight="1" hidden="1" thickBot="1">
      <c r="A65" s="39" t="s">
        <v>55</v>
      </c>
      <c r="B65" s="44"/>
      <c r="C65" s="44"/>
      <c r="D65" s="44" t="e">
        <f t="shared" si="4"/>
        <v>#DIV/0!</v>
      </c>
      <c r="E65" s="44">
        <f t="shared" si="5"/>
        <v>0</v>
      </c>
    </row>
    <row r="66" spans="1:5" ht="29.25" customHeight="1" hidden="1" thickBot="1">
      <c r="A66" s="39" t="s">
        <v>56</v>
      </c>
      <c r="B66" s="44"/>
      <c r="C66" s="44"/>
      <c r="D66" s="44" t="e">
        <f t="shared" si="4"/>
        <v>#DIV/0!</v>
      </c>
      <c r="E66" s="44">
        <f t="shared" si="5"/>
        <v>0</v>
      </c>
    </row>
    <row r="67" spans="1:5" ht="39" customHeight="1" hidden="1" thickBot="1">
      <c r="A67" s="39" t="s">
        <v>57</v>
      </c>
      <c r="B67" s="44"/>
      <c r="C67" s="44"/>
      <c r="D67" s="44" t="e">
        <f t="shared" si="4"/>
        <v>#DIV/0!</v>
      </c>
      <c r="E67" s="44">
        <f t="shared" si="5"/>
        <v>0</v>
      </c>
    </row>
    <row r="68" spans="1:5" ht="40.5" customHeight="1" hidden="1" thickBot="1">
      <c r="A68" s="39" t="s">
        <v>58</v>
      </c>
      <c r="B68" s="44"/>
      <c r="C68" s="44"/>
      <c r="D68" s="44" t="e">
        <f t="shared" si="4"/>
        <v>#DIV/0!</v>
      </c>
      <c r="E68" s="44">
        <f t="shared" si="5"/>
        <v>0</v>
      </c>
    </row>
    <row r="69" spans="1:5" ht="38.25" customHeight="1" hidden="1" thickBot="1">
      <c r="A69" s="39" t="s">
        <v>59</v>
      </c>
      <c r="B69" s="44"/>
      <c r="C69" s="44"/>
      <c r="D69" s="44" t="e">
        <f t="shared" si="4"/>
        <v>#DIV/0!</v>
      </c>
      <c r="E69" s="44">
        <f t="shared" si="5"/>
        <v>0</v>
      </c>
    </row>
    <row r="70" spans="1:5" ht="30" customHeight="1" hidden="1" thickBot="1">
      <c r="A70" s="39"/>
      <c r="B70" s="44"/>
      <c r="C70" s="44"/>
      <c r="D70" s="44" t="e">
        <f t="shared" si="4"/>
        <v>#DIV/0!</v>
      </c>
      <c r="E70" s="44">
        <f t="shared" si="5"/>
        <v>0</v>
      </c>
    </row>
    <row r="71" spans="1:5" ht="48" customHeight="1">
      <c r="A71" s="39" t="s">
        <v>112</v>
      </c>
      <c r="B71" s="44">
        <v>897.9</v>
      </c>
      <c r="C71" s="44">
        <v>897.9</v>
      </c>
      <c r="D71" s="44">
        <f t="shared" si="4"/>
        <v>100</v>
      </c>
      <c r="E71" s="44">
        <f t="shared" si="5"/>
        <v>0</v>
      </c>
    </row>
    <row r="72" spans="1:5" ht="76.5" customHeight="1">
      <c r="A72" s="39" t="s">
        <v>89</v>
      </c>
      <c r="B72" s="44">
        <v>315</v>
      </c>
      <c r="C72" s="44">
        <v>172.1434</v>
      </c>
      <c r="D72" s="44">
        <f t="shared" si="4"/>
        <v>54.648698412698415</v>
      </c>
      <c r="E72" s="44">
        <f t="shared" si="5"/>
        <v>-142.8566</v>
      </c>
    </row>
    <row r="73" spans="1:5" ht="48.75" customHeight="1">
      <c r="A73" s="39" t="s">
        <v>90</v>
      </c>
      <c r="B73" s="44">
        <v>930</v>
      </c>
      <c r="C73" s="44">
        <v>930</v>
      </c>
      <c r="D73" s="44">
        <f t="shared" si="4"/>
        <v>100</v>
      </c>
      <c r="E73" s="44">
        <f t="shared" si="5"/>
        <v>0</v>
      </c>
    </row>
    <row r="74" spans="1:5" ht="91.5" customHeight="1">
      <c r="A74" s="39" t="s">
        <v>91</v>
      </c>
      <c r="B74" s="44">
        <v>320</v>
      </c>
      <c r="C74" s="44">
        <v>316.44438</v>
      </c>
      <c r="D74" s="44">
        <f t="shared" si="4"/>
        <v>98.88886875</v>
      </c>
      <c r="E74" s="44">
        <f t="shared" si="5"/>
        <v>-3.5556199999999762</v>
      </c>
    </row>
    <row r="75" spans="1:5" ht="60" customHeight="1">
      <c r="A75" s="39" t="s">
        <v>113</v>
      </c>
      <c r="B75" s="44">
        <v>600</v>
      </c>
      <c r="C75" s="44">
        <v>600</v>
      </c>
      <c r="D75" s="44">
        <f t="shared" si="4"/>
        <v>100</v>
      </c>
      <c r="E75" s="44">
        <f t="shared" si="5"/>
        <v>0</v>
      </c>
    </row>
    <row r="76" spans="1:5" ht="66" customHeight="1">
      <c r="A76" s="39" t="s">
        <v>92</v>
      </c>
      <c r="B76" s="44">
        <v>500</v>
      </c>
      <c r="C76" s="44">
        <v>500</v>
      </c>
      <c r="D76" s="44">
        <f t="shared" si="4"/>
        <v>100</v>
      </c>
      <c r="E76" s="44">
        <f t="shared" si="5"/>
        <v>0</v>
      </c>
    </row>
    <row r="77" spans="1:5" ht="65.25" customHeight="1">
      <c r="A77" s="39" t="s">
        <v>93</v>
      </c>
      <c r="B77" s="44">
        <v>500</v>
      </c>
      <c r="C77" s="44">
        <v>500</v>
      </c>
      <c r="D77" s="44">
        <f t="shared" si="4"/>
        <v>100</v>
      </c>
      <c r="E77" s="44">
        <f t="shared" si="5"/>
        <v>0</v>
      </c>
    </row>
    <row r="78" spans="1:5" ht="65.25" customHeight="1">
      <c r="A78" s="39" t="s">
        <v>95</v>
      </c>
      <c r="B78" s="44">
        <v>500</v>
      </c>
      <c r="C78" s="44">
        <v>500</v>
      </c>
      <c r="D78" s="44">
        <f t="shared" si="4"/>
        <v>100</v>
      </c>
      <c r="E78" s="44">
        <f t="shared" si="5"/>
        <v>0</v>
      </c>
    </row>
    <row r="79" spans="1:5" ht="45.75" customHeight="1">
      <c r="A79" s="39" t="s">
        <v>94</v>
      </c>
      <c r="B79" s="44">
        <v>600</v>
      </c>
      <c r="C79" s="44">
        <v>600</v>
      </c>
      <c r="D79" s="44">
        <f t="shared" si="4"/>
        <v>100</v>
      </c>
      <c r="E79" s="44">
        <f t="shared" si="5"/>
        <v>0</v>
      </c>
    </row>
    <row r="80" spans="1:5" ht="63" customHeight="1">
      <c r="A80" s="39" t="s">
        <v>96</v>
      </c>
      <c r="B80" s="44">
        <v>195</v>
      </c>
      <c r="C80" s="44">
        <v>195</v>
      </c>
      <c r="D80" s="44">
        <f t="shared" si="4"/>
        <v>100</v>
      </c>
      <c r="E80" s="44">
        <f t="shared" si="5"/>
        <v>0</v>
      </c>
    </row>
    <row r="81" spans="1:5" ht="63" customHeight="1">
      <c r="A81" s="39" t="s">
        <v>97</v>
      </c>
      <c r="B81" s="44">
        <v>950</v>
      </c>
      <c r="C81" s="44">
        <v>950</v>
      </c>
      <c r="D81" s="44">
        <f t="shared" si="4"/>
        <v>100</v>
      </c>
      <c r="E81" s="44">
        <f t="shared" si="5"/>
        <v>0</v>
      </c>
    </row>
    <row r="82" spans="1:5" ht="66" customHeight="1">
      <c r="A82" s="39" t="s">
        <v>98</v>
      </c>
      <c r="B82" s="44">
        <v>1350</v>
      </c>
      <c r="C82" s="44">
        <v>923.404</v>
      </c>
      <c r="D82" s="44">
        <f t="shared" si="4"/>
        <v>68.40029629629629</v>
      </c>
      <c r="E82" s="44">
        <f t="shared" si="5"/>
        <v>-426.596</v>
      </c>
    </row>
    <row r="83" spans="1:5" ht="65.25" customHeight="1">
      <c r="A83" s="39" t="s">
        <v>99</v>
      </c>
      <c r="B83" s="44">
        <v>900</v>
      </c>
      <c r="C83" s="44">
        <v>767.14325</v>
      </c>
      <c r="D83" s="44">
        <f t="shared" si="4"/>
        <v>85.23813888888888</v>
      </c>
      <c r="E83" s="44">
        <f t="shared" si="5"/>
        <v>-132.85675000000003</v>
      </c>
    </row>
    <row r="84" spans="1:5" ht="77.25" customHeight="1">
      <c r="A84" s="39" t="s">
        <v>100</v>
      </c>
      <c r="B84" s="44">
        <v>700.651</v>
      </c>
      <c r="C84" s="44">
        <v>669.437</v>
      </c>
      <c r="D84" s="44">
        <f t="shared" si="4"/>
        <v>95.54500029258504</v>
      </c>
      <c r="E84" s="44">
        <f t="shared" si="5"/>
        <v>-31.213999999999942</v>
      </c>
    </row>
    <row r="85" spans="1:5" ht="62.25" customHeight="1">
      <c r="A85" s="39" t="s">
        <v>101</v>
      </c>
      <c r="B85" s="44">
        <v>86.59</v>
      </c>
      <c r="C85" s="44">
        <v>85.916</v>
      </c>
      <c r="D85" s="44">
        <f t="shared" si="4"/>
        <v>99.22161912461023</v>
      </c>
      <c r="E85" s="44">
        <f t="shared" si="5"/>
        <v>-0.6740000000000066</v>
      </c>
    </row>
    <row r="86" spans="1:5" ht="51" customHeight="1">
      <c r="A86" s="39" t="s">
        <v>115</v>
      </c>
      <c r="B86" s="44">
        <v>300</v>
      </c>
      <c r="C86" s="44">
        <v>300</v>
      </c>
      <c r="D86" s="44">
        <f t="shared" si="4"/>
        <v>100</v>
      </c>
      <c r="E86" s="44">
        <f t="shared" si="5"/>
        <v>0</v>
      </c>
    </row>
    <row r="87" spans="1:5" ht="77.25" customHeight="1">
      <c r="A87" s="39" t="s">
        <v>102</v>
      </c>
      <c r="B87" s="44">
        <v>700</v>
      </c>
      <c r="C87" s="44">
        <v>700</v>
      </c>
      <c r="D87" s="44">
        <f t="shared" si="4"/>
        <v>100</v>
      </c>
      <c r="E87" s="44">
        <f t="shared" si="5"/>
        <v>0</v>
      </c>
    </row>
    <row r="88" spans="1:5" ht="61.5" customHeight="1">
      <c r="A88" s="39" t="s">
        <v>103</v>
      </c>
      <c r="B88" s="44">
        <v>500</v>
      </c>
      <c r="C88" s="44">
        <v>500</v>
      </c>
      <c r="D88" s="44">
        <f t="shared" si="4"/>
        <v>100</v>
      </c>
      <c r="E88" s="44">
        <f t="shared" si="5"/>
        <v>0</v>
      </c>
    </row>
    <row r="89" spans="1:5" ht="46.5" customHeight="1">
      <c r="A89" s="39" t="s">
        <v>117</v>
      </c>
      <c r="B89" s="44">
        <v>498.8</v>
      </c>
      <c r="C89" s="44">
        <v>498.8</v>
      </c>
      <c r="D89" s="44">
        <f t="shared" si="4"/>
        <v>100</v>
      </c>
      <c r="E89" s="44">
        <f t="shared" si="5"/>
        <v>0</v>
      </c>
    </row>
    <row r="90" spans="1:5" ht="51.75" customHeight="1">
      <c r="A90" s="39" t="s">
        <v>118</v>
      </c>
      <c r="B90" s="44">
        <v>399.1</v>
      </c>
      <c r="C90" s="44">
        <v>396.8764</v>
      </c>
      <c r="D90" s="44">
        <f t="shared" si="4"/>
        <v>99.4428464044099</v>
      </c>
      <c r="E90" s="44">
        <f t="shared" si="5"/>
        <v>-2.223600000000033</v>
      </c>
    </row>
    <row r="91" spans="1:5" ht="47.25" customHeight="1">
      <c r="A91" s="39" t="s">
        <v>119</v>
      </c>
      <c r="B91" s="44">
        <v>997.6</v>
      </c>
      <c r="C91" s="44">
        <v>997.6</v>
      </c>
      <c r="D91" s="44">
        <f t="shared" si="4"/>
        <v>100</v>
      </c>
      <c r="E91" s="44">
        <f t="shared" si="5"/>
        <v>0</v>
      </c>
    </row>
    <row r="92" spans="1:5" ht="47.25" customHeight="1">
      <c r="A92" s="39" t="s">
        <v>120</v>
      </c>
      <c r="B92" s="44">
        <v>987.7</v>
      </c>
      <c r="C92" s="44">
        <v>961.1634</v>
      </c>
      <c r="D92" s="44">
        <f t="shared" si="4"/>
        <v>97.31329351017514</v>
      </c>
      <c r="E92" s="44">
        <f t="shared" si="5"/>
        <v>-26.53660000000002</v>
      </c>
    </row>
    <row r="93" spans="1:5" ht="47.25" customHeight="1">
      <c r="A93" s="39" t="s">
        <v>121</v>
      </c>
      <c r="B93" s="44">
        <v>1450.6</v>
      </c>
      <c r="C93" s="44">
        <v>1450.6</v>
      </c>
      <c r="D93" s="44">
        <f t="shared" si="4"/>
        <v>100</v>
      </c>
      <c r="E93" s="44">
        <f t="shared" si="5"/>
        <v>0</v>
      </c>
    </row>
    <row r="94" spans="1:5" ht="60.75" customHeight="1">
      <c r="A94" s="39" t="s">
        <v>122</v>
      </c>
      <c r="B94" s="44">
        <v>506.8</v>
      </c>
      <c r="C94" s="44">
        <v>506.8</v>
      </c>
      <c r="D94" s="44">
        <f t="shared" si="4"/>
        <v>100</v>
      </c>
      <c r="E94" s="44">
        <f t="shared" si="5"/>
        <v>0</v>
      </c>
    </row>
    <row r="95" spans="1:5" ht="47.25" customHeight="1">
      <c r="A95" s="39" t="s">
        <v>123</v>
      </c>
      <c r="B95" s="44">
        <v>498.8</v>
      </c>
      <c r="C95" s="44">
        <v>390.64</v>
      </c>
      <c r="D95" s="44">
        <f t="shared" si="4"/>
        <v>78.31595829991981</v>
      </c>
      <c r="E95" s="44">
        <f t="shared" si="5"/>
        <v>-108.16000000000003</v>
      </c>
    </row>
    <row r="96" spans="1:5" ht="19.5" customHeight="1">
      <c r="A96" s="39" t="s">
        <v>125</v>
      </c>
      <c r="B96" s="44">
        <v>500</v>
      </c>
      <c r="C96" s="44">
        <v>500</v>
      </c>
      <c r="D96" s="44">
        <f t="shared" si="4"/>
        <v>100</v>
      </c>
      <c r="E96" s="44">
        <f t="shared" si="5"/>
        <v>0</v>
      </c>
    </row>
    <row r="97" spans="1:5" ht="53.25" customHeight="1">
      <c r="A97" s="39" t="s">
        <v>114</v>
      </c>
      <c r="B97" s="44">
        <v>1926.8</v>
      </c>
      <c r="C97" s="44">
        <v>1926.8</v>
      </c>
      <c r="D97" s="44">
        <f t="shared" si="4"/>
        <v>100</v>
      </c>
      <c r="E97" s="44">
        <f t="shared" si="5"/>
        <v>0</v>
      </c>
    </row>
    <row r="98" spans="1:5" ht="62.25" customHeight="1">
      <c r="A98" s="39" t="s">
        <v>116</v>
      </c>
      <c r="B98" s="44">
        <v>549.12</v>
      </c>
      <c r="C98" s="44">
        <v>338.61</v>
      </c>
      <c r="D98" s="44">
        <f t="shared" si="4"/>
        <v>61.66411713286713</v>
      </c>
      <c r="E98" s="44">
        <f t="shared" si="5"/>
        <v>-210.51</v>
      </c>
    </row>
    <row r="99" spans="1:5" ht="33" customHeight="1">
      <c r="A99" s="39" t="s">
        <v>80</v>
      </c>
      <c r="B99" s="44">
        <v>650</v>
      </c>
      <c r="C99" s="44">
        <v>450</v>
      </c>
      <c r="D99" s="44">
        <f t="shared" si="4"/>
        <v>69.23076923076923</v>
      </c>
      <c r="E99" s="44">
        <f t="shared" si="5"/>
        <v>-200</v>
      </c>
    </row>
    <row r="100" spans="1:5" ht="63" customHeight="1">
      <c r="A100" s="39" t="s">
        <v>73</v>
      </c>
      <c r="B100" s="44">
        <v>670</v>
      </c>
      <c r="C100" s="44">
        <v>637.254</v>
      </c>
      <c r="D100" s="44">
        <f t="shared" si="4"/>
        <v>95.11253731343284</v>
      </c>
      <c r="E100" s="44">
        <f t="shared" si="5"/>
        <v>-32.74599999999998</v>
      </c>
    </row>
    <row r="101" spans="1:5" ht="62.25" customHeight="1" thickBot="1">
      <c r="A101" s="27" t="s">
        <v>79</v>
      </c>
      <c r="B101" s="44">
        <v>174.449</v>
      </c>
      <c r="C101" s="44">
        <v>174.35805</v>
      </c>
      <c r="D101" s="44">
        <f t="shared" si="4"/>
        <v>99.94786441882727</v>
      </c>
      <c r="E101" s="44">
        <f t="shared" si="5"/>
        <v>-0.09095000000002074</v>
      </c>
    </row>
    <row r="102" spans="1:5" ht="26.25" customHeight="1" thickBot="1">
      <c r="A102" s="33" t="s">
        <v>7</v>
      </c>
      <c r="B102" s="47">
        <f>B31+B32+B33+B36+B35</f>
        <v>362298.26</v>
      </c>
      <c r="C102" s="47">
        <f>C31+C32+C33+C36+C35</f>
        <v>292839.68179999996</v>
      </c>
      <c r="D102" s="47">
        <f>C102/B102*100</f>
        <v>80.82834342069431</v>
      </c>
      <c r="E102" s="47">
        <f>C102-B102</f>
        <v>-69458.57820000005</v>
      </c>
    </row>
    <row r="103" spans="1:5" ht="66" customHeight="1" thickBot="1">
      <c r="A103" s="48" t="s">
        <v>126</v>
      </c>
      <c r="B103" s="49">
        <v>152.042</v>
      </c>
      <c r="C103" s="49">
        <v>-56.7714</v>
      </c>
      <c r="D103" s="49">
        <f>C103/B103*100</f>
        <v>-37.33928782836322</v>
      </c>
      <c r="E103" s="49">
        <f>C103-B103</f>
        <v>-208.8134</v>
      </c>
    </row>
    <row r="104" spans="1:5" ht="42.75" customHeight="1">
      <c r="A104" s="50" t="s">
        <v>127</v>
      </c>
      <c r="B104" s="51">
        <f>B102+B103</f>
        <v>362450.302</v>
      </c>
      <c r="C104" s="51">
        <f>C102+C103</f>
        <v>292782.91039999994</v>
      </c>
      <c r="D104" s="51">
        <f>C104/B104*100</f>
        <v>80.77877402347976</v>
      </c>
      <c r="E104" s="51">
        <f>C104-B104</f>
        <v>-69667.39160000009</v>
      </c>
    </row>
    <row r="105" spans="1:5" s="56" customFormat="1" ht="27.75" customHeight="1">
      <c r="A105" s="52"/>
      <c r="B105" s="53"/>
      <c r="C105" s="54"/>
      <c r="D105" s="55"/>
      <c r="E105" s="55"/>
    </row>
    <row r="106" spans="1:5" s="56" customFormat="1" ht="21" customHeight="1">
      <c r="A106" s="57"/>
      <c r="B106" s="58"/>
      <c r="C106" s="58"/>
      <c r="D106" s="59"/>
      <c r="E106" s="60"/>
    </row>
    <row r="107" spans="1:5" s="56" customFormat="1" ht="21" customHeight="1">
      <c r="A107" s="61"/>
      <c r="B107" s="62"/>
      <c r="C107" s="63"/>
      <c r="D107" s="57"/>
      <c r="E107" s="60"/>
    </row>
    <row r="108" spans="2:3" ht="15.75">
      <c r="B108" s="65"/>
      <c r="C108" s="65"/>
    </row>
    <row r="109" spans="2:3" ht="12.75">
      <c r="B109" s="66"/>
      <c r="C109" s="66"/>
    </row>
    <row r="110" spans="2:3" ht="25.5" customHeight="1">
      <c r="B110" s="67"/>
      <c r="C110" s="66"/>
    </row>
    <row r="111" spans="2:3" ht="20.25">
      <c r="B111" s="68"/>
      <c r="C111" s="69"/>
    </row>
    <row r="112" spans="2:3" ht="12.75">
      <c r="B112" s="36"/>
      <c r="C112" s="36"/>
    </row>
    <row r="113" spans="2:3" ht="23.25">
      <c r="B113" s="70"/>
      <c r="C113" s="66"/>
    </row>
    <row r="114" ht="12.75">
      <c r="C114" s="64"/>
    </row>
  </sheetData>
  <sheetProtection/>
  <mergeCells count="8">
    <mergeCell ref="E5:E6"/>
    <mergeCell ref="A1:E1"/>
    <mergeCell ref="B5:B7"/>
    <mergeCell ref="A5:A7"/>
    <mergeCell ref="C5:C7"/>
    <mergeCell ref="D5:D7"/>
    <mergeCell ref="A3:E3"/>
    <mergeCell ref="A2:E2"/>
  </mergeCells>
  <printOptions horizontalCentered="1"/>
  <pageMargins left="0.5905511811023623" right="0.1968503937007874" top="0.2362204724409449" bottom="0.2755905511811024" header="0.2362204724409449" footer="0.196850393700787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user1</cp:lastModifiedBy>
  <cp:lastPrinted>2017-03-20T15:33:32Z</cp:lastPrinted>
  <dcterms:created xsi:type="dcterms:W3CDTF">2003-03-11T08:59:05Z</dcterms:created>
  <dcterms:modified xsi:type="dcterms:W3CDTF">2017-03-20T15:33:44Z</dcterms:modified>
  <cp:category/>
  <cp:version/>
  <cp:contentType/>
  <cp:contentStatus/>
</cp:coreProperties>
</file>